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50" activeTab="0"/>
  </bookViews>
  <sheets>
    <sheet name="Plan General" sheetId="1" r:id="rId1"/>
    <sheet name="Proyectos" sheetId="2" r:id="rId2"/>
    <sheet name="Objetivos y Actividades" sheetId="3" r:id="rId3"/>
  </sheets>
  <definedNames>
    <definedName name="_xlnm._FilterDatabase" localSheetId="1" hidden="1">'Proyectos'!$G$3:$G$32</definedName>
    <definedName name="_xlnm.Print_Titles" localSheetId="2">'Objetivos y Actividades'!$3:$4</definedName>
    <definedName name="_xlnm.Print_Titles" localSheetId="0">'Plan General'!$4:$6</definedName>
    <definedName name="_xlnm.Print_Titles" localSheetId="1">'Proyectos'!$1:$5</definedName>
  </definedNames>
  <calcPr fullCalcOnLoad="1"/>
</workbook>
</file>

<file path=xl/sharedStrings.xml><?xml version="1.0" encoding="utf-8"?>
<sst xmlns="http://schemas.openxmlformats.org/spreadsheetml/2006/main" count="307" uniqueCount="266">
  <si>
    <t>Código</t>
  </si>
  <si>
    <t>Nombre</t>
  </si>
  <si>
    <t>PROYECTO</t>
  </si>
  <si>
    <t>Valor</t>
  </si>
  <si>
    <t>Código Ptal</t>
  </si>
  <si>
    <t>Sistematización</t>
  </si>
  <si>
    <t>Adquisición de bienes y prestación de servicios para el normal funcionamiento de la entidad</t>
  </si>
  <si>
    <t>Ejecución del programa de bienestar social</t>
  </si>
  <si>
    <t>Ejecución programa de capacitación</t>
  </si>
  <si>
    <t>Gestión contractual para la adquisición de papelería y útiles de escritorio</t>
  </si>
  <si>
    <t>Fortalecimiento institucional</t>
  </si>
  <si>
    <t>FUENTE DE FINANCIACIÓN</t>
  </si>
  <si>
    <t>No</t>
  </si>
  <si>
    <t>PROGRAMA</t>
  </si>
  <si>
    <t>SUBPROGRAMA</t>
  </si>
  <si>
    <t>PRESUPUESTO</t>
  </si>
  <si>
    <t>RESPONSABLE</t>
  </si>
  <si>
    <t>INDICADORES DE GESTIÓN</t>
  </si>
  <si>
    <t>VALOR</t>
  </si>
  <si>
    <t>NUMERAL</t>
  </si>
  <si>
    <t>FORMULA</t>
  </si>
  <si>
    <t>DESCRIPCIÓN</t>
  </si>
  <si>
    <t>Etapas de la estrategia ejecutadas / Total etapas de la estrategia</t>
  </si>
  <si>
    <t>Eficiencia en la gestión de la estrategia de gobierno en línea.</t>
  </si>
  <si>
    <t>Eficiencia en la gestión documental de la entidad.</t>
  </si>
  <si>
    <t>Bienes adquiridos y servicios prestados /Bienes y servicios programados</t>
  </si>
  <si>
    <t>Oportunidad en la ejecución del plan anual de adquisiciones</t>
  </si>
  <si>
    <t>Actividades ejecutadas / Actividades programadas</t>
  </si>
  <si>
    <t>Efectividad en la gestión de las actividades ejecutadas</t>
  </si>
  <si>
    <t>VALOR PROYECTO</t>
  </si>
  <si>
    <t>Director General</t>
  </si>
  <si>
    <t>Objetivo</t>
  </si>
  <si>
    <t xml:space="preserve">Actividades </t>
  </si>
  <si>
    <t>Gestión del proyecto</t>
  </si>
  <si>
    <t>Gestión del Proyecto</t>
  </si>
  <si>
    <t>Adelantar los procesos de contratación conforme a las necesidad de bienes y servicios  requeridos por la entidad y en cumplimiento del plan anual de adquisiciones de la vigencia</t>
  </si>
  <si>
    <t>Subdirección Administrativa</t>
  </si>
  <si>
    <t>Pagos por concepto de administración de inmuebles</t>
  </si>
  <si>
    <t>Cuantía</t>
  </si>
  <si>
    <t>Ejecución programa de salud ocupacional - sistema de gestión de salud y seguridad en el trabajo SG-SST</t>
  </si>
  <si>
    <t>Apoyo en auditorías de control interno</t>
  </si>
  <si>
    <t>Efectividad en el mejoramiento institucional</t>
  </si>
  <si>
    <t>Generar opciones y alternativas para ampliar el objeto de la entidad</t>
  </si>
  <si>
    <t>Gestión contractual para análisis, estudios técnicos y proyectos</t>
  </si>
  <si>
    <t>Contratar servicios de valor agregado</t>
  </si>
  <si>
    <t>Materiales y suministros necesarios para la entidad</t>
  </si>
  <si>
    <t>Gestion contractual para la adquisición de seguros</t>
  </si>
  <si>
    <t>Servicios Profesionales</t>
  </si>
  <si>
    <t>Dirección   General</t>
  </si>
  <si>
    <t>Dirección    General</t>
  </si>
  <si>
    <t>Dirección General</t>
  </si>
  <si>
    <t>1.1.1</t>
  </si>
  <si>
    <t>1.2.1</t>
  </si>
  <si>
    <t>1.3.1</t>
  </si>
  <si>
    <t>COMPROMETIDOS</t>
  </si>
  <si>
    <t>SALDO</t>
  </si>
  <si>
    <t>Inicial</t>
  </si>
  <si>
    <t>adicion</t>
  </si>
  <si>
    <t>SUMAS IGUALES</t>
  </si>
  <si>
    <t xml:space="preserve">No de solicitudes atendidas / No de solicitudes respondidas en el menor tiempo posible ≥ 20% </t>
  </si>
  <si>
    <t>Efectividad en la prestación del servicio</t>
  </si>
  <si>
    <t xml:space="preserve">    Innovamos para mejorar</t>
  </si>
  <si>
    <t>Brindar servicios agilizando la atención en el menor tiempo posible a la solicitud de los usuarios.</t>
  </si>
  <si>
    <t>Actualización y mantenimiento de la estrategia de gobierno en línea.</t>
  </si>
  <si>
    <t>Pagos por concepto de comunicación y transportes</t>
  </si>
  <si>
    <t>Adelantar proceso de contratación para el cumplimiento de este objetivo.</t>
  </si>
  <si>
    <t>Dotar a la entidad de los materiales y suministros requeridos para el cumplimiento de la misión de la entidad.</t>
  </si>
  <si>
    <t>Programa de bienestar social, capacitación y salud ocupacional y gestion ambiental</t>
  </si>
  <si>
    <t>Contribuir al bienestar social de los funcionarios de la entidad, a través de la ejecución de actividades de bienestar, capacitación, y salud ocupacional.</t>
  </si>
  <si>
    <t>Diseñar un programa de bienestar social, capacitación y salud ocupacional, realizar los proceso de contratación para la actualizacion y continuidad del programa antes citado. Evaluar la eficacia de las actividades desarrolladas</t>
  </si>
  <si>
    <t>Contribuir al cumplimiento Establecer las actividades necesarias para implementar, controlar, evaluar y mantener acciones para  el mejoramiento del  desempeño del Sistema de Gestión Ambiental.</t>
  </si>
  <si>
    <t>Ejecución del sistema de gestión ambiental</t>
  </si>
  <si>
    <t>2.2.3</t>
  </si>
  <si>
    <t>DESCRIPCION, OBJETIVOS Y GESTION DE PROYECTOS</t>
  </si>
  <si>
    <t>ANEXO No 2  PROYECTOSA1:G32</t>
  </si>
  <si>
    <t>publicación de aviso o edicto en prensa en un diario de amplia circulación nacional que debe efectuar LA CAJA DE PREVISION SOCIAL MUNICIPAL, por razón de sus funciones.</t>
  </si>
  <si>
    <t>Continuar debidamente con el proceso de Gestion Documental de la entidad</t>
  </si>
  <si>
    <t xml:space="preserve">FINANCIACIÓN PROYECTOS PLAN DE ACCIÓN </t>
  </si>
  <si>
    <t>Mantenimiento del archivo / Actvidades programadas</t>
  </si>
  <si>
    <t>1. Mejoramiento del servicio al cliente</t>
  </si>
  <si>
    <t>No requiere presupuesto</t>
  </si>
  <si>
    <t>jefe ofinica de control interno</t>
  </si>
  <si>
    <t>100 % de la Ejecución del Plan anual de auditorias de la oficina de Control Interno</t>
  </si>
  <si>
    <t>Eficacia en la realizacion de auditorias</t>
  </si>
  <si>
    <t>1.1.1. Brindar servicios agilizando la atención en el menor tiempo posible a la solicitud de los usuarios.</t>
  </si>
  <si>
    <t>Cumplimiento del plan Anual de auditoria</t>
  </si>
  <si>
    <t>Realizar seguimiento a la gestion de comunicaciones con
el fin de generar recomendaciones en el cumplimiento y atencion al usuario.</t>
  </si>
  <si>
    <t>Mejorar el desempeño de la entidad, a traves del Proceso de Gestión de Tecnologia de Informacion TI y el  cumplimiento con los requerimientos del programa presidencial "Estratégia de Gobierno en Línea".</t>
  </si>
  <si>
    <t xml:space="preserve">1.3.1.Realizar seguimiento a la gestion de comunicaciones con
el fin de generar recomendaciones en el cumplimiento y atencion al usuario.
</t>
  </si>
  <si>
    <t>2.2.1.</t>
  </si>
  <si>
    <t>Publicacion oportuna de la información financiera en el portal destinado en pagina web de la entidad (Ley de Transparencia)</t>
  </si>
  <si>
    <t>Subdireccion Financiera/tesoreria/contabilidad</t>
  </si>
  <si>
    <t xml:space="preserve">Informe financiero presentado oportunamente </t>
  </si>
  <si>
    <t>Eficiencia en el cumplimiento del proceso financiero</t>
  </si>
  <si>
    <t>Presentacion  mensual de informacion financiera de la Entidad</t>
  </si>
  <si>
    <t>2.2.1. Suministro de informes financieros a los Entes
fiscalizadores confiable y oportunamente.</t>
  </si>
  <si>
    <t>Suministro de informes financieros a los Entes
fiscalizadores confiable y oportunamente.</t>
  </si>
  <si>
    <t>Trabajo en equipo por parte de los funcionarios de la entidad, apoyados en los procesos y procedimientos de la CAJA</t>
  </si>
  <si>
    <t>2.1.1.</t>
  </si>
  <si>
    <t>2.1.2.</t>
  </si>
  <si>
    <t>2.2.2.</t>
  </si>
  <si>
    <t>Gestión contractual para la adquisición de elementos de cafeteria</t>
  </si>
  <si>
    <t>2.3.1.</t>
  </si>
  <si>
    <t>2.3.2</t>
  </si>
  <si>
    <t>Establecer mecanismos de atención a los usuarios.</t>
  </si>
  <si>
    <t>Contratar al Proveedor de los Sistemas de Informacion, para el mantenimiento y soporte  a los diferentes aplicativos instalados en la entidad.</t>
  </si>
  <si>
    <t>Asesorar y apoyar al cumplimiento de la geastión institucional en cumplimiento a lo normativo, para el logro de los objetivos de la entidad.</t>
  </si>
  <si>
    <t>Elaboracion del Plan de Auditoria e informe de seguimiento y recomendación.</t>
  </si>
  <si>
    <t>Dar publicidad a los diferentes actos administración que deban convocar o informar al público acerca de procedimientos que deban llevarse a cabo en la organización.</t>
  </si>
  <si>
    <t>Adelantar el proceso contractual para tal propósito.</t>
  </si>
  <si>
    <t>Cumplimiento oportuno en la Presentación
de los informes financieros a los diferentes entes de Control.</t>
  </si>
  <si>
    <t>lograr una estrategia financiera que cumpla con las metas de gestión establecidas.</t>
  </si>
  <si>
    <t>Analisis y consolidación de la información financiera y presupuestal de la entidad .</t>
  </si>
  <si>
    <t>Cumplimiento en el marco normativo  para entidades de gobierno.</t>
  </si>
  <si>
    <t>Elaboracion de Estados financieros y demas para enviar a la oficina correspondiete para la respectiva punlicacion en pagina.</t>
  </si>
  <si>
    <t>2.3.1</t>
  </si>
  <si>
    <t>Establecer las actividades necesarias para cumplir con los compromisos adquiridos , así como las exigencias de la legislación y de la normativa que le sea de aplicación a nuestra organización.</t>
  </si>
  <si>
    <t>PLAN DE ACCION INSTITUCIONAL VIGENCIA 2023</t>
  </si>
  <si>
    <t>Claudia Milena Martinez Hernandez</t>
  </si>
  <si>
    <t>Diciembre de 2022</t>
  </si>
  <si>
    <t xml:space="preserve">Nixon Arley Esteban Ariza </t>
  </si>
  <si>
    <t xml:space="preserve">Subdirector Financiero </t>
  </si>
  <si>
    <t xml:space="preserve">JORGE ANDRES CONTRERAS SANCHEZ </t>
  </si>
  <si>
    <t xml:space="preserve">Revisó aspectos administrativos: </t>
  </si>
  <si>
    <t xml:space="preserve">Revisó asignación presupuestal: </t>
  </si>
  <si>
    <t>Revisó aspectos administrativos: Claudia Milena Martinez Hernandezs (Subdirección Administrativa (d).</t>
  </si>
  <si>
    <t>Revisó asignación presupuestal: Nixon Arley Esteban Ariza  -  (Subdirección Financiera).</t>
  </si>
  <si>
    <t>Revisó aspectos administrativos: Claudia Milena Martinez Hernandez  (Subdirección Administrativa (d).</t>
  </si>
  <si>
    <t>Revisó asignación presupuestal: Nixon Arley Esteban Ariza -  (Subdirección Financiera).</t>
  </si>
  <si>
    <t xml:space="preserve">ANEXO No 1 COMPONENTE FINANCIERO DE LOS PROYECTOS VIGENCIA 202 </t>
  </si>
  <si>
    <t>2.1.2.02.02.008.83132                     Servicios de soporte en tecnologías de la información</t>
  </si>
  <si>
    <t>2.1.2.02.02.008.83619                             Servicios de publicidad)</t>
  </si>
  <si>
    <t>Actos administrativos emitidos por la entidad / publicidad de los actos adminitrativos expedidos por la entidad de acuerdo a la regulacion normtativa.</t>
  </si>
  <si>
    <t xml:space="preserve">Eficiente publicacion de actos adminitrativos </t>
  </si>
  <si>
    <t>Cumplimiento de los terminos de publicacion establecidos por los entes de control</t>
  </si>
  <si>
    <t xml:space="preserve">2.1.2.02.01.003.01                        Suministro de Papelería y útiles de escritorio </t>
  </si>
  <si>
    <t xml:space="preserve">2.1.2.02.02.007.71354                     Programa general de seguros 2.1.2.02.02.007.71355                     Servicio de Seguros </t>
  </si>
  <si>
    <t xml:space="preserve">2.1.2.02.01.002.03.01                       Cafeteria                              2.1.2.02.01.003.04                        Suministro elementos de aseo   </t>
  </si>
  <si>
    <t>Materiales y suministros (Caja menor) 2.1.2..02.01.003.03</t>
  </si>
  <si>
    <t>Servicios de mensajeria y transporte ( Caja menor) 2.1.2.02.02.006.68021</t>
  </si>
  <si>
    <t xml:space="preserve">2.1.2.02.02.008.83990                       Servicios profesionales, tecnicos-Honorarios    </t>
  </si>
  <si>
    <t>2.1.2.02.02.008.83310                        Servicios de ingeniería</t>
  </si>
  <si>
    <t xml:space="preserve">Partes  y piezas equipo de computo 2.1.2.02.01.004.02                 Paquetes de software 2.1.2.02.01.004.478                         Aparatos transmisores de televisión y radio; televisión, video y cámaras digitales; teléfonos     2.1.2.01.01.003.05.02                                                   </t>
  </si>
  <si>
    <t>2.1.2.02.01.004.462                                 Aparatos de control eléctrico y distribución de electricidad y sus partes y piezas</t>
  </si>
  <si>
    <t>2.1.2.02.02.009.94900                                 Gestion ambiental </t>
  </si>
  <si>
    <t xml:space="preserve"> 2.1.2.02.02.009.92913                           Capacitación</t>
  </si>
  <si>
    <t>2.1.2.02.02.009.96590                             Plan de bienestar</t>
  </si>
  <si>
    <t>2.1.2.02.01.003.02                          Elementos de proteccion personal EPP</t>
  </si>
  <si>
    <t>2.1.2.02.02.009.71332                                            Servicio examenes salud ocupacional </t>
  </si>
  <si>
    <t xml:space="preserve">              Servicios de soporte en tecnologías de la información</t>
  </si>
  <si>
    <t xml:space="preserve">2.1.2.02.02.008.83132       </t>
  </si>
  <si>
    <t xml:space="preserve">2.1.2.02.02.008.83619   </t>
  </si>
  <si>
    <t xml:space="preserve">     Servicios de publicidad</t>
  </si>
  <si>
    <t>Continuar y Mantener el Proceso de Gestion documental y archivo de la CPSM</t>
  </si>
  <si>
    <t>Desde la Subdireccion Administrativa se dara cumplimiento al proceso de gestion documental y archivo</t>
  </si>
  <si>
    <t xml:space="preserve">Materiales y suministros (Caja menor) </t>
  </si>
  <si>
    <t>2.1.2..02.01.003.03</t>
  </si>
  <si>
    <t xml:space="preserve">Servicios de mensajeria y transporte ( Caja menor) </t>
  </si>
  <si>
    <t>2.1.2.02.02.006.68021</t>
  </si>
  <si>
    <t xml:space="preserve">                Suministro de Papelería y útiles de escritorio </t>
  </si>
  <si>
    <t xml:space="preserve">2.1.2.02.01.003.01        </t>
  </si>
  <si>
    <t xml:space="preserve">2.1.2.02.01.002.03.01 -2.1.2.02.01.003.04     </t>
  </si>
  <si>
    <t xml:space="preserve">   Cafeteria    -                                             Suministro elementos de aseo   </t>
  </si>
  <si>
    <t xml:space="preserve">Servicio de Administracion de bienes inmjuebles </t>
  </si>
  <si>
    <t>2.1.2.02.02.007.72212</t>
  </si>
  <si>
    <t xml:space="preserve">2.1.2.02.02.007.71354  -
2.1.2.02.02.007.71355  </t>
  </si>
  <si>
    <t xml:space="preserve">Programa general de seguros -   Servicio de Seguros </t>
  </si>
  <si>
    <t>Gestion contractual para la adquisición de servicios de ingenieria</t>
  </si>
  <si>
    <t xml:space="preserve">2.1.2.02.02.008.83310   </t>
  </si>
  <si>
    <t xml:space="preserve">2.1.2.02.02.008.83990      </t>
  </si>
  <si>
    <t xml:space="preserve">2.1.2.02.01.004.462      </t>
  </si>
  <si>
    <t>Aparatos de control eléctrico y distribución de electricidad y sus partes y piezas</t>
  </si>
  <si>
    <t>Gestión contractual para la adquisición de equipos  de distribucion electrica, sus partes y sus piezas</t>
  </si>
  <si>
    <t xml:space="preserve">Servicios profesionales, tecnicos-Honorarios    </t>
  </si>
  <si>
    <t xml:space="preserve">Partes  y piezas equipo de computo-  Paquetes de software - Aparatos transmisores de televisión y radio; televisión, video y cámaras digitales; teléfonos                                                     </t>
  </si>
  <si>
    <t xml:space="preserve">2.1.2.02.01.004.478   -2.1.2.02.01.004.02 -2.1.2.01.01.003.05.02     </t>
  </si>
  <si>
    <t>Servicios de ingeniería</t>
  </si>
  <si>
    <t>Gestión contractual para la adquisición piezas de quipos de computos, software y sistemas audiovisuales</t>
  </si>
  <si>
    <t>2.1.2.02.02.009.92913</t>
  </si>
  <si>
    <t xml:space="preserve">                                           Servicio examenes salud ocupacional </t>
  </si>
  <si>
    <t xml:space="preserve">2.1.2.02.02.009.71332 </t>
  </si>
  <si>
    <t xml:space="preserve">    2.1.2.02.02.009.96590          </t>
  </si>
  <si>
    <t xml:space="preserve">      Capacitación</t>
  </si>
  <si>
    <t>Plan de bienestar</t>
  </si>
  <si>
    <t xml:space="preserve">2.1.2.02.01.003.02 </t>
  </si>
  <si>
    <t xml:space="preserve"> Elementos de proteccion personal EPP</t>
  </si>
  <si>
    <t xml:space="preserve">2.1.2.02.02.009.94900   </t>
  </si>
  <si>
    <t>Gestion ambiental </t>
  </si>
  <si>
    <t xml:space="preserve">Gestionar adecuadamente el archivo de la entidad </t>
  </si>
  <si>
    <t>1.1. Generar servicios de valor agregado en la atencion a los usuarios</t>
  </si>
  <si>
    <t>1.2. Generación de mecanismos para mejorar la atención de los clientes y usuarios</t>
  </si>
  <si>
    <t>1.2.1. Actualizar y mantener la estrategia de gobierno en línea.</t>
  </si>
  <si>
    <t>En el mes de enero la Oficina de Control Interno presento el  Informe semestral de Peticiones, Quejas, Sugerencias y Reclamos de conformidad con el plan anual de auditorias que contiene recomendaciones para atencion al usuario. (25%)</t>
  </si>
  <si>
    <t>El comite de Control Interno aprobo el Plan Anual de Auditorias que se viene cumpliendo a cabalidad de las 9 actividades programadas en el trimestre hubo 9 actividades ejecutadas. (25%)</t>
  </si>
  <si>
    <t>1.3.Velar por el cumplimiento en las  comunicaciones  y atencion al usuario.</t>
  </si>
  <si>
    <r>
      <rPr>
        <sz val="11"/>
        <color indexed="8"/>
        <rFont val="Arial"/>
        <family val="2"/>
      </rPr>
      <t>2. Mejoramiento Institucional</t>
    </r>
  </si>
  <si>
    <t xml:space="preserve">2.1. Dar cumplimiento  a  los parametros de transparencia y acceso a la infromación pública </t>
  </si>
  <si>
    <t>2.1.1. Dar publicidad a los diferentes actos administración que deban convocar o informar al público acerca de procedimientos que deban llevarse a cabo en la organización.</t>
  </si>
  <si>
    <t>2.1.3. Continuar y Mantener el Proceso de Gestion documental y archivo de la CPSM</t>
  </si>
  <si>
    <t>2.2. Mantener el equilibrio y control financiero</t>
  </si>
  <si>
    <t>2.2.2. Publicacion oportuna de la información financiera en el portal destinado en pagina web de la entidad (Ley de Transparencia)</t>
  </si>
  <si>
    <t>2.3. Gestión de los recursos para el cumplimiento de la misión institucional</t>
  </si>
  <si>
    <t>2.3.1. Adquisición de bienes y prestación de servicios para el normal funcionamiento de la entidad</t>
  </si>
  <si>
    <t>2.3.2. Programa de bienestar social, capacitación y salud ocupacional y gestión ambiental</t>
  </si>
  <si>
    <t>2.3.3. Fortalecimiento institucional</t>
  </si>
  <si>
    <t xml:space="preserve">SEGUIMIENTO </t>
  </si>
  <si>
    <t>ACUMULATIVO 2023</t>
  </si>
  <si>
    <t>Se contrató la poliza de seguro para la vigencia 2023. (25%)</t>
  </si>
  <si>
    <t>Servicio de Administracion de bienes inmuebles 2.1.2.02.02.007.72212</t>
  </si>
  <si>
    <t>Se contrató el servicio anual de soporte sobre las aplicaciones de contabilidad, nómina, financiera, presupuesto y gestión de cesantías (25%)</t>
  </si>
  <si>
    <t>Se constituyo la caja menor mediante Resolución No. 066 de 2023 y se gestiono de acuerdo a los requerimientos especificos. (25%)</t>
  </si>
  <si>
    <t>Se contratará lo correspondiente para la vigencia 2023, de acuerdo a los requerimientos especificos. (0%)</t>
  </si>
  <si>
    <t>Subdirectora Administrtiva</t>
  </si>
  <si>
    <t>De acuerdo a la gestión que ha venido desarrollando la CPS en SG-SST, se ha revisado varias cotizaciones para poder dar cumplimiento de acuerdo a los requerimientos especificos. (25%)</t>
  </si>
  <si>
    <t>Se contratará lo correspondiente para el mes de julio (III trimestre) vigencia 2023. (0%)</t>
  </si>
  <si>
    <t>Se adquirieron los bienes y servicios requeridos  para el normal funcionamiento de la entidad, programados en el Plan Anual de Adquisiciones. (25%)</t>
  </si>
  <si>
    <t>Se elaboró plan de bienestar y sera ejecutado durante la presente vigencia 2023. (25%)</t>
  </si>
  <si>
    <r>
      <t xml:space="preserve">            </t>
    </r>
    <r>
      <rPr>
        <b/>
        <sz val="11"/>
        <color indexed="62"/>
        <rFont val="Arial"/>
        <family val="2"/>
      </rPr>
      <t xml:space="preserve"> NIT 890.204.851-7</t>
    </r>
  </si>
  <si>
    <t>Como resultado (parcial)  de los indicadores de eficacia al corte del mes de marzo 2023 se obtiene los siguientes resultados. 
-Organización Documental 84%
-Transferencias Documentales 50%
-Digitalización e indexación cesantías 84%                                                              (25%)</t>
  </si>
  <si>
    <t>Como resultado de la efectividad del servicio se obtuvo un 98% de cumplimiento a las PQRSD. (nformacion de indicadores de medición) (25%)</t>
  </si>
  <si>
    <t>El Plan Anual de Auditorías se viene cumpliendo a cabalidad de las 8 actividades programadas en el trimestre hubo 8 actividades ejecutadas. (25%)</t>
  </si>
  <si>
    <t>I TRIMESTRE (ENERO-MARZO)</t>
  </si>
  <si>
    <t>II TRIMESTRE (ABRIL-JUNIO)</t>
  </si>
  <si>
    <t>III TRIMESTRE (JULIO-SEPTIEMBRE)</t>
  </si>
  <si>
    <t>IV TRIMESTRE (OCTUBRE-DICIEMBRE)</t>
  </si>
  <si>
    <t>Se formuló el Plan de trabajo Anual de Seguridad y Salud en el Trabajo acorde a los lineamientos del Ministerio del Trabajo. Se viene ejecutando de conformidad (25%)</t>
  </si>
  <si>
    <t>Se publicarón los actos administrativos correspondientes para informar al público acerca de los  procedimientos de la entidad.  https://www.portalgov.cpsmbga.gov.co/planesinstitucionales/ (25%)</t>
  </si>
  <si>
    <t>Se realizó la presentación oportuna de la información financiera de la entidad ante los diferentes entes de Control. (25%)</t>
  </si>
  <si>
    <t>Se publicaron los tres informes mensuales de los Estados Financieros y la Ejecución Presupuestal (Ingresos y Gastos) de la Entidad en el marco de la Ley de Transparencia. (25%)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</si>
  <si>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conformidad. (25%)</t>
  </si>
  <si>
    <t>Se realizo la contratación de sumistro , instalación, configuración de una UPS de 10 KVA,  el cableado y la infraestructura requerida. (75%)</t>
  </si>
  <si>
    <t>Se ha realizado el proceso de cotizaciones para poder cumplir con lo establecido y solicitudes de la contraloria en el plan de  PIGA y el PGIRS. (75%)</t>
  </si>
  <si>
    <t>Se realizó el proceso pertinente, requerimiento tecnico, estudios previos. (75%)</t>
  </si>
  <si>
    <t>Se realizó el proceso pertinente, requerimiento tecnico, estudios previos correspondientes a cafeteria. (75%)</t>
  </si>
  <si>
    <t>Se realizó la compra a través de la tienda virtual del estado colombiano, dando cumplimiento a lo establecido. (75%)</t>
  </si>
  <si>
    <t>Para la vigencia 2023, se contrara el proceso de señaletica institucional y cumplir con lo establecido en la ley. Se ha cumplido de acuerdo a la gestión que ha gestionado la CPS en SG-SST. Se realizó el proceso pertinente en cuanto requerimiento técnico y estudios previos. (75%)</t>
  </si>
  <si>
    <t xml:space="preserve">Como resultado del segundo trimestre de las PQRSD tramitadas en la presente vigencia, obtenemos como resultado una efectividad del 96%. (50%)
 </t>
  </si>
  <si>
    <t>Se contrató el servicio anual de soporte sobre las aplicaciones de contabilidad, nómina, financiera, presupuesto y gestión de cesantías (50%)</t>
  </si>
  <si>
    <t>En este trimestre la Oficina de Control Interno realizó la auditoría a Gestión del Talento Humano en cumplimiento del Plan Anual de Auditorías. Se recibió el  Informe trimestral de Peticiones, Quejas, Sugerencias y Reclamos que sirve de insumo para relizar el informe semestral de PQRSD en el mes de julio próximo. (50%)</t>
  </si>
  <si>
    <t>Se publicarón los actos administrativos correspondientes para informar al público acerca de los  procedimientos de la entidad.  https://www.portalgov.cpsmbga.gov.co/planesinstitucionales/ (50%)</t>
  </si>
  <si>
    <t>Se ha venido realizando avances sobre los indicadores de eficacia.
-Organización Documental 87%
-Transferencias Documentales 80%
-Digitalización e indexación cesantías 84%                                                              (50%)</t>
  </si>
  <si>
    <t>Se realizó la presentación oportuna de la información financiera de la entidad ante los diferentes entes de Control. (50%)</t>
  </si>
  <si>
    <t>Se publicaron los tres informes mensuales de los Estados Financieros y la Ejecución Presupuestal (Ingresos y Gastos) de la Entidad en el marco de la Ley de Transparencia. (50%)</t>
  </si>
  <si>
    <t>Se solicita reintegro de la caja menor y esta a la espera de su aprobación. (50%)</t>
  </si>
  <si>
    <t>Se adquirieron los bienes y servicios requeridos  para el normal funcionamiento de la entidad, programados en el Plan Anual de Adquisiciones. (50%)</t>
  </si>
  <si>
    <t>Se contrató la poliza de seguro para la vigencia 2023. (50%)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</si>
  <si>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conformidad. (50%)</t>
  </si>
  <si>
    <t>Se formuló el Plan de trabajo Anual de Seguridad y Salud en el Trabajo acorde a los lineamientos del Ministerio del Trabajo. Se viene ejecutando de conformidad (50%)</t>
  </si>
  <si>
    <t>De acuerdo a lo establecido en el PIC, se hará la modificación y se realizará el acto administrativo para que los funcionarios de la CPSM puedan disfrutar del rubro (75%)</t>
  </si>
  <si>
    <t>Se esta desarrollando con la caja de compesación Comfenalco - Santander, la propuesta para poder ejecutar el Plan de Bienestar y se realiza capacitación para dar cumplimiento al fortalecimiento de las estrategias y condiciones del talento humano (50%)</t>
  </si>
  <si>
    <t>De acuerdo a la gestión que ha venido desarrollando la CPS en SG-SST se realizarón estudios previos de acuerdo a los requerimientos especificos. (50%)</t>
  </si>
  <si>
    <t>De acuerdo a la gestión que ha venido desarrollando la CPS en SG-SST, Se realizó el proceso pertinente en requerimiento técnico y estudios previos cumplimiendo con lo establecido (75%)</t>
  </si>
  <si>
    <t>Se recibe propuesta de cotización por parte de la caja de compesación Comfenalco - Santander y se da inicio de ejecución a las actividades propuestas, Se continúa con las  capacitación para dar cumplimiento al fortalecimiento de las estrategias y condiciones del talento humano (75%)</t>
  </si>
  <si>
    <t xml:space="preserve">Como resultado del Tercer trimestre de las PQRSD  ramitadas en la presente vigencia, obtenemos como resultado una efectividad del 97%. (75%)
 </t>
  </si>
  <si>
    <t>Se contrató el servicio anual de soporte sobre las aplicaciones de contabilidad, nómina, financiera, presupuesto y gestión de cesantías (75%)</t>
  </si>
  <si>
    <t>Se publicarón los actos administrativos correspondientes para informar al público acerca de los procedimientos de la entidad. https://www.portalgov.cpsmbga.gov.co/planesinstitucionales/ (75%)</t>
  </si>
  <si>
    <t>Se ha venido realizando avances sobre los indicadores de eficacia.
-Organización Documental 85% 
-Transferencias Documentales 90%
-Digitalización e indexación cesantías 70%                                                              (75%)</t>
  </si>
  <si>
    <t>Se realizó la presentación oportuna de la información financiera de la entidad ante los diferentes entes de Control. (75%)</t>
  </si>
  <si>
    <t>Se publicaron los tres informes mensuales de los Estados Financieros y la Ejecución Presupuestal (Ingresos y Gastos) de la Entidad en el marco de la Ley de Transparencia. (75%)</t>
  </si>
  <si>
    <t>Se aprobo reintegro de caja menor por valor de $1.172.900 y se ha dado la utilización respectiva con las solicitudes realizadas en la entidad.  (75%)</t>
  </si>
  <si>
    <t>Se adquirieron los bienes y servicios requeridos  para el normal funcionamiento de la entidad, programados en el Plan Anual de Adquisiciones. (75%)</t>
  </si>
  <si>
    <t>Se contrató la poliza de seguro para la vigencia 2023. (75%)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</si>
  <si>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conformidad. (75%)</t>
  </si>
  <si>
    <t>Se formuló el Plan de trabajo Anual de Seguridad y Salud en el Trabajo acorde a los lineamientos del Ministerio del Trabajo. Se viene ejecutando de conformidad, Adicional se han desarrollado diferentes capacitaciones acorde al SG-SST (fortalecimiento de la brigada de emergencias en control de incendios y manejo de extintores, brigadas de emergencias, entre otras). (75%)</t>
  </si>
  <si>
    <t>Dando continuiad al Plan Anual Auditorias en el trimestre de julio a sept de 2023, la Oficina de Control Interno realizo auditoria al Proceso de Cesantias (75%)</t>
  </si>
  <si>
    <t xml:space="preserve">Teniendo en cuenta el Plan Anual de Auditorias  que se viene cumpliendo a cabalidad de las 10 actividades programadas en el trimestre hubo 10 actividades ejecutadas. (75%)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</si>
</sst>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&quot;$&quot;#,##0.00"/>
    <numFmt numFmtId="187" formatCode="&quot;$&quot;#,##0.0"/>
    <numFmt numFmtId="188" formatCode="&quot;$&quot;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\ #,##0.00"/>
    <numFmt numFmtId="194" formatCode="0.0%"/>
    <numFmt numFmtId="195" formatCode="_-* #,##0_-;\-* #,##0_-;_-* &quot;-&quot;_-;_-@_-"/>
    <numFmt numFmtId="196" formatCode="_-&quot;$&quot;\ * #,##0.00_-;\-&quot;$&quot;\ * #,##0.00_-;_-&quot;$&quot;\ * &quot;-&quot;??_-;_-@_-"/>
    <numFmt numFmtId="197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49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49" applyNumberFormat="1" applyFont="1" applyBorder="1" applyAlignment="1">
      <alignment horizontal="center"/>
    </xf>
    <xf numFmtId="188" fontId="56" fillId="0" borderId="10" xfId="49" applyNumberFormat="1" applyFont="1" applyBorder="1" applyAlignment="1">
      <alignment horizontal="center"/>
    </xf>
    <xf numFmtId="188" fontId="2" fillId="0" borderId="10" xfId="49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/>
    </xf>
    <xf numFmtId="188" fontId="56" fillId="0" borderId="10" xfId="49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188" fontId="56" fillId="0" borderId="10" xfId="0" applyNumberFormat="1" applyFont="1" applyFill="1" applyBorder="1" applyAlignment="1">
      <alignment horizontal="right" vertical="center"/>
    </xf>
    <xf numFmtId="169" fontId="0" fillId="0" borderId="0" xfId="50" applyFont="1" applyFill="1" applyAlignment="1">
      <alignment/>
    </xf>
    <xf numFmtId="0" fontId="55" fillId="0" borderId="10" xfId="0" applyFont="1" applyFill="1" applyBorder="1" applyAlignment="1">
      <alignment horizontal="center"/>
    </xf>
    <xf numFmtId="169" fontId="55" fillId="0" borderId="10" xfId="50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0" xfId="0" applyFont="1" applyAlignment="1">
      <alignment vertical="center"/>
    </xf>
    <xf numFmtId="186" fontId="0" fillId="0" borderId="0" xfId="0" applyNumberForma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186" fontId="55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169" fontId="0" fillId="0" borderId="10" xfId="50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58" fillId="0" borderId="0" xfId="0" applyFont="1" applyFill="1" applyAlignment="1">
      <alignment/>
    </xf>
    <xf numFmtId="186" fontId="58" fillId="0" borderId="0" xfId="63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169" fontId="0" fillId="0" borderId="11" xfId="50" applyFont="1" applyFill="1" applyBorder="1" applyAlignment="1">
      <alignment vertical="center" wrapText="1"/>
    </xf>
    <xf numFmtId="0" fontId="2" fillId="0" borderId="10" xfId="49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88" fontId="2" fillId="0" borderId="1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8" fontId="2" fillId="0" borderId="10" xfId="49" applyNumberFormat="1" applyFont="1" applyFill="1" applyBorder="1" applyAlignment="1">
      <alignment vertical="center"/>
    </xf>
    <xf numFmtId="188" fontId="56" fillId="33" borderId="10" xfId="0" applyNumberFormat="1" applyFont="1" applyFill="1" applyBorder="1" applyAlignment="1">
      <alignment vertical="center"/>
    </xf>
    <xf numFmtId="188" fontId="56" fillId="6" borderId="10" xfId="0" applyNumberFormat="1" applyFont="1" applyFill="1" applyBorder="1" applyAlignment="1">
      <alignment vertical="center"/>
    </xf>
    <xf numFmtId="186" fontId="59" fillId="0" borderId="10" xfId="0" applyNumberFormat="1" applyFont="1" applyFill="1" applyBorder="1" applyAlignment="1">
      <alignment horizontal="right"/>
    </xf>
    <xf numFmtId="188" fontId="59" fillId="0" borderId="10" xfId="49" applyNumberFormat="1" applyFont="1" applyFill="1" applyBorder="1" applyAlignment="1">
      <alignment horizontal="right"/>
    </xf>
    <xf numFmtId="0" fontId="60" fillId="0" borderId="0" xfId="0" applyFont="1" applyAlignment="1">
      <alignment vertical="center"/>
    </xf>
    <xf numFmtId="186" fontId="0" fillId="0" borderId="12" xfId="0" applyNumberFormat="1" applyFill="1" applyBorder="1" applyAlignment="1">
      <alignment vertical="top" wrapText="1"/>
    </xf>
    <xf numFmtId="0" fontId="56" fillId="0" borderId="10" xfId="49" applyNumberFormat="1" applyFont="1" applyFill="1" applyBorder="1" applyAlignment="1">
      <alignment horizontal="center" vertical="center" wrapText="1"/>
    </xf>
    <xf numFmtId="0" fontId="59" fillId="0" borderId="10" xfId="49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188" fontId="56" fillId="0" borderId="0" xfId="49" applyNumberFormat="1" applyFont="1" applyAlignment="1">
      <alignment/>
    </xf>
    <xf numFmtId="188" fontId="59" fillId="0" borderId="10" xfId="49" applyNumberFormat="1" applyFont="1" applyFill="1" applyBorder="1" applyAlignment="1">
      <alignment vertical="center"/>
    </xf>
    <xf numFmtId="0" fontId="56" fillId="0" borderId="0" xfId="0" applyFont="1" applyAlignment="1">
      <alignment horizontal="right"/>
    </xf>
    <xf numFmtId="188" fontId="59" fillId="33" borderId="10" xfId="49" applyNumberFormat="1" applyFont="1" applyFill="1" applyBorder="1" applyAlignment="1">
      <alignment vertical="center"/>
    </xf>
    <xf numFmtId="188" fontId="59" fillId="6" borderId="10" xfId="49" applyNumberFormat="1" applyFont="1" applyFill="1" applyBorder="1" applyAlignment="1">
      <alignment vertical="center"/>
    </xf>
    <xf numFmtId="0" fontId="56" fillId="0" borderId="0" xfId="49" applyNumberFormat="1" applyFont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9" fontId="0" fillId="0" borderId="12" xfId="50" applyFont="1" applyFill="1" applyBorder="1" applyAlignment="1">
      <alignment vertical="center" wrapText="1"/>
    </xf>
    <xf numFmtId="169" fontId="0" fillId="0" borderId="0" xfId="0" applyNumberFormat="1" applyFill="1" applyAlignment="1">
      <alignment/>
    </xf>
    <xf numFmtId="0" fontId="61" fillId="0" borderId="0" xfId="0" applyFont="1" applyFill="1" applyAlignment="1">
      <alignment vertical="center"/>
    </xf>
    <xf numFmtId="186" fontId="56" fillId="0" borderId="0" xfId="0" applyNumberFormat="1" applyFont="1" applyFill="1" applyAlignment="1">
      <alignment horizontal="right"/>
    </xf>
    <xf numFmtId="0" fontId="56" fillId="0" borderId="0" xfId="49" applyNumberFormat="1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186" fontId="56" fillId="0" borderId="10" xfId="0" applyNumberFormat="1" applyFont="1" applyFill="1" applyBorder="1" applyAlignment="1">
      <alignment horizontal="right"/>
    </xf>
    <xf numFmtId="0" fontId="56" fillId="0" borderId="10" xfId="49" applyNumberFormat="1" applyFont="1" applyFill="1" applyBorder="1" applyAlignment="1">
      <alignment horizontal="center"/>
    </xf>
    <xf numFmtId="0" fontId="2" fillId="0" borderId="10" xfId="49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86" fontId="56" fillId="0" borderId="0" xfId="63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86" fontId="56" fillId="0" borderId="0" xfId="63" applyNumberFormat="1" applyFont="1" applyFill="1" applyAlignment="1">
      <alignment horizontal="right"/>
    </xf>
    <xf numFmtId="0" fontId="62" fillId="0" borderId="0" xfId="0" applyFont="1" applyAlignment="1">
      <alignment/>
    </xf>
    <xf numFmtId="186" fontId="62" fillId="0" borderId="0" xfId="63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186" fontId="63" fillId="0" borderId="0" xfId="63" applyNumberFormat="1" applyFont="1" applyBorder="1" applyAlignment="1">
      <alignment horizontal="center" vertical="center" wrapText="1"/>
    </xf>
    <xf numFmtId="186" fontId="32" fillId="0" borderId="0" xfId="63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86" fontId="62" fillId="0" borderId="0" xfId="63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6" fontId="32" fillId="0" borderId="10" xfId="63" applyNumberFormat="1" applyFont="1" applyFill="1" applyBorder="1" applyAlignment="1">
      <alignment horizontal="center" vertical="center" wrapText="1"/>
    </xf>
    <xf numFmtId="188" fontId="56" fillId="33" borderId="10" xfId="0" applyNumberFormat="1" applyFont="1" applyFill="1" applyBorder="1" applyAlignment="1">
      <alignment vertical="center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188" fontId="56" fillId="6" borderId="10" xfId="0" applyNumberFormat="1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62" fillId="0" borderId="0" xfId="0" applyFont="1" applyAlignment="1">
      <alignment horizontal="left" vertical="top"/>
    </xf>
    <xf numFmtId="0" fontId="62" fillId="0" borderId="0" xfId="0" applyFont="1" applyBorder="1" applyAlignment="1">
      <alignment/>
    </xf>
    <xf numFmtId="186" fontId="4" fillId="0" borderId="14" xfId="63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6" fontId="4" fillId="0" borderId="14" xfId="63" applyNumberFormat="1" applyFont="1" applyBorder="1" applyAlignment="1">
      <alignment horizontal="center" vertical="center" wrapText="1"/>
    </xf>
    <xf numFmtId="165" fontId="4" fillId="34" borderId="14" xfId="0" applyNumberFormat="1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186" fontId="64" fillId="0" borderId="14" xfId="63" applyNumberFormat="1" applyFont="1" applyFill="1" applyBorder="1" applyAlignment="1">
      <alignment horizontal="center" vertical="center" wrapText="1"/>
    </xf>
    <xf numFmtId="186" fontId="64" fillId="0" borderId="14" xfId="63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186" fontId="65" fillId="35" borderId="14" xfId="63" applyNumberFormat="1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top" wrapText="1"/>
    </xf>
    <xf numFmtId="186" fontId="64" fillId="0" borderId="0" xfId="63" applyNumberFormat="1" applyFont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vertical="top"/>
    </xf>
    <xf numFmtId="9" fontId="4" fillId="0" borderId="15" xfId="0" applyNumberFormat="1" applyFont="1" applyBorder="1" applyAlignment="1">
      <alignment horizontal="left" vertical="top" wrapText="1"/>
    </xf>
    <xf numFmtId="9" fontId="4" fillId="0" borderId="14" xfId="0" applyNumberFormat="1" applyFont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9" fontId="4" fillId="0" borderId="16" xfId="71" applyFont="1" applyFill="1" applyBorder="1" applyAlignment="1">
      <alignment horizontal="left" vertical="top" wrapText="1"/>
    </xf>
    <xf numFmtId="9" fontId="4" fillId="0" borderId="14" xfId="7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6" fontId="4" fillId="0" borderId="14" xfId="63" applyNumberFormat="1" applyFont="1" applyFill="1" applyBorder="1" applyAlignment="1">
      <alignment horizontal="center" vertical="center" wrapText="1"/>
    </xf>
    <xf numFmtId="186" fontId="64" fillId="0" borderId="14" xfId="63" applyNumberFormat="1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86" fontId="65" fillId="35" borderId="14" xfId="63" applyNumberFormat="1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186" fontId="64" fillId="0" borderId="14" xfId="63" applyNumberFormat="1" applyFont="1" applyBorder="1" applyAlignment="1">
      <alignment horizontal="center" vertical="center" wrapText="1"/>
    </xf>
    <xf numFmtId="188" fontId="56" fillId="6" borderId="10" xfId="0" applyNumberFormat="1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horizontal="right" vertical="center" wrapText="1"/>
    </xf>
    <xf numFmtId="188" fontId="2" fillId="0" borderId="11" xfId="0" applyNumberFormat="1" applyFont="1" applyFill="1" applyBorder="1" applyAlignment="1">
      <alignment horizontal="right" vertical="center" wrapText="1"/>
    </xf>
    <xf numFmtId="188" fontId="2" fillId="0" borderId="2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49" applyNumberFormat="1" applyFont="1" applyFill="1" applyBorder="1" applyAlignment="1">
      <alignment horizontal="right" vertical="center"/>
    </xf>
    <xf numFmtId="0" fontId="59" fillId="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center"/>
    </xf>
    <xf numFmtId="0" fontId="56" fillId="0" borderId="10" xfId="49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66" fillId="0" borderId="23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horizontal="center" wrapText="1"/>
    </xf>
    <xf numFmtId="169" fontId="0" fillId="0" borderId="12" xfId="50" applyFont="1" applyFill="1" applyBorder="1" applyAlignment="1">
      <alignment horizontal="center" vertical="center" wrapText="1"/>
    </xf>
    <xf numFmtId="169" fontId="0" fillId="0" borderId="11" xfId="5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0" fillId="0" borderId="12" xfId="0" applyNumberFormat="1" applyFill="1" applyBorder="1" applyAlignment="1">
      <alignment horizontal="justify" vertical="center" wrapText="1"/>
    </xf>
    <xf numFmtId="186" fontId="0" fillId="0" borderId="11" xfId="0" applyNumberFormat="1" applyFill="1" applyBorder="1" applyAlignment="1">
      <alignment horizontal="justify" vertical="center" wrapText="1"/>
    </xf>
    <xf numFmtId="186" fontId="0" fillId="0" borderId="22" xfId="0" applyNumberForma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186" fontId="0" fillId="0" borderId="12" xfId="0" applyNumberFormat="1" applyFill="1" applyBorder="1" applyAlignment="1">
      <alignment horizontal="center" vertical="center" wrapText="1"/>
    </xf>
    <xf numFmtId="186" fontId="0" fillId="0" borderId="11" xfId="0" applyNumberForma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2 2" xfId="53"/>
    <cellStyle name="Millares [0] 2 3" xfId="54"/>
    <cellStyle name="Millares 2" xfId="55"/>
    <cellStyle name="Millares 2 2" xfId="56"/>
    <cellStyle name="Millares 2 2 2" xfId="57"/>
    <cellStyle name="Millares 2 3" xfId="58"/>
    <cellStyle name="Millares 3" xfId="59"/>
    <cellStyle name="Millares 3 2" xfId="60"/>
    <cellStyle name="Millares 4" xfId="61"/>
    <cellStyle name="Millares 5" xfId="62"/>
    <cellStyle name="Currency" xfId="63"/>
    <cellStyle name="Currency [0]" xfId="64"/>
    <cellStyle name="Moneda 2" xfId="65"/>
    <cellStyle name="Moneda 2 2" xfId="66"/>
    <cellStyle name="Moneda 2 2 2" xfId="67"/>
    <cellStyle name="Moneda 2 3" xfId="68"/>
    <cellStyle name="Neutral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1</xdr:col>
      <xdr:colOff>666750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990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295275</xdr:colOff>
      <xdr:row>35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1024" t="44572" r="47656" b="31358"/>
        <a:stretch>
          <a:fillRect/>
        </a:stretch>
      </xdr:blipFill>
      <xdr:spPr>
        <a:xfrm>
          <a:off x="5657850" y="137445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60" zoomScaleNormal="60" zoomScalePageLayoutView="0" workbookViewId="0" topLeftCell="F27">
      <selection activeCell="L30" sqref="L30"/>
    </sheetView>
  </sheetViews>
  <sheetFormatPr defaultColWidth="11.421875" defaultRowHeight="15"/>
  <cols>
    <col min="1" max="1" width="23.8515625" style="125" customWidth="1"/>
    <col min="2" max="2" width="23.8515625" style="78" customWidth="1"/>
    <col min="3" max="3" width="25.8515625" style="78" customWidth="1"/>
    <col min="4" max="4" width="23.00390625" style="79" bestFit="1" customWidth="1"/>
    <col min="5" max="5" width="19.8515625" style="79" bestFit="1" customWidth="1"/>
    <col min="6" max="6" width="24.140625" style="80" customWidth="1"/>
    <col min="7" max="7" width="19.00390625" style="80" customWidth="1"/>
    <col min="8" max="8" width="25.140625" style="78" customWidth="1"/>
    <col min="9" max="9" width="23.7109375" style="78" customWidth="1"/>
    <col min="10" max="10" width="50.00390625" style="98" customWidth="1"/>
    <col min="11" max="11" width="48.140625" style="78" customWidth="1"/>
    <col min="12" max="12" width="53.8515625" style="78" customWidth="1"/>
    <col min="13" max="13" width="51.8515625" style="78" customWidth="1"/>
    <col min="14" max="14" width="43.7109375" style="78" customWidth="1"/>
    <col min="15" max="16384" width="11.421875" style="78" customWidth="1"/>
  </cols>
  <sheetData>
    <row r="1" spans="6:9" ht="86.25" customHeight="1">
      <c r="F1" s="128"/>
      <c r="G1" s="128"/>
      <c r="H1" s="128"/>
      <c r="I1" s="128"/>
    </row>
    <row r="2" spans="1:14" ht="27" customHeight="1">
      <c r="A2" s="126" t="s">
        <v>217</v>
      </c>
      <c r="B2" s="112"/>
      <c r="C2" s="112"/>
      <c r="D2" s="121"/>
      <c r="E2" s="121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 customHeight="1">
      <c r="A3" s="127" t="s">
        <v>61</v>
      </c>
      <c r="B3" s="112"/>
      <c r="C3" s="112"/>
      <c r="D3" s="121"/>
      <c r="E3" s="121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1.5" customHeight="1" thickBot="1">
      <c r="A4" s="153" t="s">
        <v>117</v>
      </c>
      <c r="B4" s="153"/>
      <c r="C4" s="153"/>
      <c r="D4" s="153"/>
      <c r="E4" s="153"/>
      <c r="F4" s="153"/>
      <c r="G4" s="153"/>
      <c r="H4" s="153"/>
      <c r="I4" s="153"/>
      <c r="J4" s="113"/>
      <c r="K4" s="112"/>
      <c r="L4" s="112"/>
      <c r="M4" s="112"/>
      <c r="N4" s="112"/>
    </row>
    <row r="5" spans="1:16" s="125" customFormat="1" ht="15" customHeight="1" thickBot="1">
      <c r="A5" s="144" t="s">
        <v>13</v>
      </c>
      <c r="B5" s="139" t="s">
        <v>14</v>
      </c>
      <c r="C5" s="139" t="s">
        <v>2</v>
      </c>
      <c r="D5" s="146" t="s">
        <v>29</v>
      </c>
      <c r="E5" s="139" t="s">
        <v>15</v>
      </c>
      <c r="F5" s="139"/>
      <c r="G5" s="139" t="s">
        <v>16</v>
      </c>
      <c r="H5" s="144" t="s">
        <v>17</v>
      </c>
      <c r="I5" s="144"/>
      <c r="J5" s="147" t="s">
        <v>205</v>
      </c>
      <c r="K5" s="148"/>
      <c r="L5" s="148"/>
      <c r="M5" s="148"/>
      <c r="N5" s="149"/>
      <c r="O5" s="87"/>
      <c r="P5" s="87"/>
    </row>
    <row r="6" spans="1:16" ht="25.5" customHeight="1" thickBot="1">
      <c r="A6" s="144"/>
      <c r="B6" s="139"/>
      <c r="C6" s="139"/>
      <c r="D6" s="146"/>
      <c r="E6" s="114" t="s">
        <v>18</v>
      </c>
      <c r="F6" s="115" t="s">
        <v>19</v>
      </c>
      <c r="G6" s="139"/>
      <c r="H6" s="116" t="s">
        <v>20</v>
      </c>
      <c r="I6" s="116" t="s">
        <v>21</v>
      </c>
      <c r="J6" s="150"/>
      <c r="K6" s="151"/>
      <c r="L6" s="151"/>
      <c r="M6" s="151"/>
      <c r="N6" s="152"/>
      <c r="O6" s="96"/>
      <c r="P6" s="97"/>
    </row>
    <row r="7" spans="1:16" ht="21.75" customHeight="1" thickBot="1">
      <c r="A7" s="143"/>
      <c r="B7" s="143"/>
      <c r="C7" s="110"/>
      <c r="D7" s="143"/>
      <c r="E7" s="143"/>
      <c r="F7" s="143"/>
      <c r="G7" s="143"/>
      <c r="H7" s="143"/>
      <c r="I7" s="143"/>
      <c r="J7" s="117" t="s">
        <v>221</v>
      </c>
      <c r="K7" s="118" t="s">
        <v>222</v>
      </c>
      <c r="L7" s="119" t="s">
        <v>223</v>
      </c>
      <c r="M7" s="119" t="s">
        <v>224</v>
      </c>
      <c r="N7" s="119" t="s">
        <v>206</v>
      </c>
      <c r="O7" s="97"/>
      <c r="P7" s="97"/>
    </row>
    <row r="8" spans="1:16" ht="100.5" customHeight="1" thickBot="1">
      <c r="A8" s="154" t="s">
        <v>79</v>
      </c>
      <c r="B8" s="108" t="s">
        <v>189</v>
      </c>
      <c r="C8" s="102" t="s">
        <v>84</v>
      </c>
      <c r="D8" s="142">
        <v>12000000</v>
      </c>
      <c r="E8" s="141">
        <v>12000000</v>
      </c>
      <c r="F8" s="140" t="s">
        <v>130</v>
      </c>
      <c r="G8" s="102" t="s">
        <v>36</v>
      </c>
      <c r="H8" s="109" t="s">
        <v>59</v>
      </c>
      <c r="I8" s="109" t="s">
        <v>60</v>
      </c>
      <c r="J8" s="104" t="s">
        <v>219</v>
      </c>
      <c r="K8" s="104" t="s">
        <v>236</v>
      </c>
      <c r="L8" s="134" t="s">
        <v>253</v>
      </c>
      <c r="M8" s="122"/>
      <c r="N8" s="122"/>
      <c r="O8" s="97"/>
      <c r="P8" s="97"/>
    </row>
    <row r="9" spans="1:16" ht="92.25" customHeight="1" thickBot="1">
      <c r="A9" s="154"/>
      <c r="B9" s="108" t="s">
        <v>190</v>
      </c>
      <c r="C9" s="101" t="s">
        <v>191</v>
      </c>
      <c r="D9" s="142"/>
      <c r="E9" s="141"/>
      <c r="F9" s="140"/>
      <c r="G9" s="101" t="s">
        <v>48</v>
      </c>
      <c r="H9" s="109" t="s">
        <v>22</v>
      </c>
      <c r="I9" s="109" t="s">
        <v>23</v>
      </c>
      <c r="J9" s="105" t="s">
        <v>209</v>
      </c>
      <c r="K9" s="134" t="s">
        <v>237</v>
      </c>
      <c r="L9" s="134" t="s">
        <v>254</v>
      </c>
      <c r="M9" s="122"/>
      <c r="N9" s="122"/>
      <c r="O9" s="97"/>
      <c r="P9" s="97"/>
    </row>
    <row r="10" spans="1:16" ht="135" customHeight="1" thickBot="1">
      <c r="A10" s="154"/>
      <c r="B10" s="108" t="s">
        <v>194</v>
      </c>
      <c r="C10" s="101" t="s">
        <v>88</v>
      </c>
      <c r="D10" s="106">
        <v>0</v>
      </c>
      <c r="E10" s="100">
        <v>0</v>
      </c>
      <c r="F10" s="101" t="s">
        <v>80</v>
      </c>
      <c r="G10" s="101" t="s">
        <v>81</v>
      </c>
      <c r="H10" s="109" t="s">
        <v>82</v>
      </c>
      <c r="I10" s="109" t="s">
        <v>83</v>
      </c>
      <c r="J10" s="111" t="s">
        <v>192</v>
      </c>
      <c r="K10" s="134" t="s">
        <v>238</v>
      </c>
      <c r="L10" s="206" t="s">
        <v>264</v>
      </c>
      <c r="M10" s="123"/>
      <c r="N10" s="123"/>
      <c r="O10" s="97"/>
      <c r="P10" s="97"/>
    </row>
    <row r="11" spans="1:16" ht="117" customHeight="1" thickBot="1">
      <c r="A11" s="143" t="s">
        <v>195</v>
      </c>
      <c r="B11" s="137" t="s">
        <v>196</v>
      </c>
      <c r="C11" s="101" t="s">
        <v>197</v>
      </c>
      <c r="D11" s="107">
        <v>4000000</v>
      </c>
      <c r="E11" s="103">
        <v>4000000</v>
      </c>
      <c r="F11" s="102" t="s">
        <v>131</v>
      </c>
      <c r="G11" s="102" t="s">
        <v>50</v>
      </c>
      <c r="H11" s="110" t="s">
        <v>132</v>
      </c>
      <c r="I11" s="110" t="s">
        <v>133</v>
      </c>
      <c r="J11" s="105" t="s">
        <v>226</v>
      </c>
      <c r="K11" s="134" t="s">
        <v>239</v>
      </c>
      <c r="L11" s="105" t="s">
        <v>255</v>
      </c>
      <c r="M11" s="105"/>
      <c r="N11" s="105"/>
      <c r="O11" s="97"/>
      <c r="P11" s="97"/>
    </row>
    <row r="12" spans="1:16" ht="174.75" customHeight="1" thickBot="1">
      <c r="A12" s="143"/>
      <c r="B12" s="138"/>
      <c r="C12" s="102" t="s">
        <v>198</v>
      </c>
      <c r="D12" s="107">
        <v>0</v>
      </c>
      <c r="E12" s="103">
        <v>0</v>
      </c>
      <c r="F12" s="102" t="s">
        <v>80</v>
      </c>
      <c r="G12" s="102" t="s">
        <v>36</v>
      </c>
      <c r="H12" s="110" t="s">
        <v>78</v>
      </c>
      <c r="I12" s="110" t="s">
        <v>24</v>
      </c>
      <c r="J12" s="105" t="s">
        <v>218</v>
      </c>
      <c r="K12" s="134" t="s">
        <v>240</v>
      </c>
      <c r="L12" s="136" t="s">
        <v>256</v>
      </c>
      <c r="M12" s="122"/>
      <c r="N12" s="122"/>
      <c r="O12" s="97"/>
      <c r="P12" s="97"/>
    </row>
    <row r="13" spans="1:16" ht="115.5" customHeight="1" thickBot="1">
      <c r="A13" s="143"/>
      <c r="B13" s="137" t="s">
        <v>199</v>
      </c>
      <c r="C13" s="101" t="s">
        <v>95</v>
      </c>
      <c r="D13" s="107">
        <f>+E13</f>
        <v>0</v>
      </c>
      <c r="E13" s="103">
        <v>0</v>
      </c>
      <c r="F13" s="102" t="s">
        <v>80</v>
      </c>
      <c r="G13" s="102" t="s">
        <v>91</v>
      </c>
      <c r="H13" s="110" t="s">
        <v>92</v>
      </c>
      <c r="I13" s="110" t="s">
        <v>134</v>
      </c>
      <c r="J13" s="130" t="s">
        <v>227</v>
      </c>
      <c r="K13" s="129" t="s">
        <v>241</v>
      </c>
      <c r="L13" s="129" t="s">
        <v>257</v>
      </c>
      <c r="M13" s="129"/>
      <c r="N13" s="122"/>
      <c r="O13" s="97"/>
      <c r="P13" s="97"/>
    </row>
    <row r="14" spans="1:16" ht="105" customHeight="1" thickBot="1">
      <c r="A14" s="143"/>
      <c r="B14" s="138"/>
      <c r="C14" s="102" t="s">
        <v>200</v>
      </c>
      <c r="D14" s="107">
        <f>+E14</f>
        <v>0</v>
      </c>
      <c r="E14" s="103">
        <v>0</v>
      </c>
      <c r="F14" s="102" t="s">
        <v>80</v>
      </c>
      <c r="G14" s="102" t="s">
        <v>91</v>
      </c>
      <c r="H14" s="110" t="s">
        <v>92</v>
      </c>
      <c r="I14" s="110" t="s">
        <v>93</v>
      </c>
      <c r="J14" s="130" t="s">
        <v>228</v>
      </c>
      <c r="K14" s="130" t="s">
        <v>242</v>
      </c>
      <c r="L14" s="130" t="s">
        <v>258</v>
      </c>
      <c r="M14" s="130"/>
      <c r="N14" s="122"/>
      <c r="O14" s="97"/>
      <c r="P14" s="97"/>
    </row>
    <row r="15" spans="1:16" ht="64.5" customHeight="1" thickBot="1">
      <c r="A15" s="143"/>
      <c r="B15" s="137" t="s">
        <v>201</v>
      </c>
      <c r="C15" s="145" t="s">
        <v>202</v>
      </c>
      <c r="D15" s="155">
        <f>+E15+E16+E17+E18+E19+E20+E21+E22+E23+E24</f>
        <v>586180000</v>
      </c>
      <c r="E15" s="100">
        <v>3000000</v>
      </c>
      <c r="F15" s="102" t="s">
        <v>138</v>
      </c>
      <c r="G15" s="145" t="s">
        <v>49</v>
      </c>
      <c r="H15" s="143" t="s">
        <v>25</v>
      </c>
      <c r="I15" s="143" t="s">
        <v>26</v>
      </c>
      <c r="J15" s="105" t="s">
        <v>210</v>
      </c>
      <c r="K15" s="134" t="s">
        <v>243</v>
      </c>
      <c r="L15" s="134" t="s">
        <v>259</v>
      </c>
      <c r="M15" s="122"/>
      <c r="N15" s="122"/>
      <c r="O15" s="97"/>
      <c r="P15" s="97"/>
    </row>
    <row r="16" spans="1:16" ht="69.75" customHeight="1" thickBot="1">
      <c r="A16" s="143"/>
      <c r="B16" s="138"/>
      <c r="C16" s="145"/>
      <c r="D16" s="155"/>
      <c r="E16" s="100">
        <v>4000000</v>
      </c>
      <c r="F16" s="102" t="s">
        <v>139</v>
      </c>
      <c r="G16" s="145"/>
      <c r="H16" s="143"/>
      <c r="I16" s="143"/>
      <c r="J16" s="105" t="s">
        <v>210</v>
      </c>
      <c r="K16" s="134" t="s">
        <v>243</v>
      </c>
      <c r="L16" s="134" t="s">
        <v>259</v>
      </c>
      <c r="M16" s="122"/>
      <c r="N16" s="122"/>
      <c r="O16" s="97"/>
      <c r="P16" s="97"/>
    </row>
    <row r="17" spans="1:16" ht="55.5" customHeight="1" thickBot="1">
      <c r="A17" s="143"/>
      <c r="B17" s="138"/>
      <c r="C17" s="145"/>
      <c r="D17" s="155"/>
      <c r="E17" s="100">
        <v>9800000</v>
      </c>
      <c r="F17" s="102" t="s">
        <v>135</v>
      </c>
      <c r="G17" s="145"/>
      <c r="H17" s="143"/>
      <c r="I17" s="143"/>
      <c r="J17" s="105" t="s">
        <v>211</v>
      </c>
      <c r="K17" s="134" t="s">
        <v>211</v>
      </c>
      <c r="L17" s="134" t="s">
        <v>232</v>
      </c>
      <c r="M17" s="122"/>
      <c r="N17" s="122"/>
      <c r="O17" s="97"/>
      <c r="P17" s="97"/>
    </row>
    <row r="18" spans="1:16" ht="81.75" customHeight="1" thickBot="1">
      <c r="A18" s="143"/>
      <c r="B18" s="138"/>
      <c r="C18" s="145"/>
      <c r="D18" s="155"/>
      <c r="E18" s="100">
        <v>6000000</v>
      </c>
      <c r="F18" s="102" t="s">
        <v>137</v>
      </c>
      <c r="G18" s="145"/>
      <c r="H18" s="143"/>
      <c r="I18" s="143"/>
      <c r="J18" s="105" t="s">
        <v>211</v>
      </c>
      <c r="K18" s="134" t="s">
        <v>211</v>
      </c>
      <c r="L18" s="134" t="s">
        <v>233</v>
      </c>
      <c r="M18" s="122"/>
      <c r="N18" s="122"/>
      <c r="O18" s="97"/>
      <c r="P18" s="97"/>
    </row>
    <row r="19" spans="1:16" ht="87" customHeight="1" thickBot="1">
      <c r="A19" s="143"/>
      <c r="B19" s="138"/>
      <c r="C19" s="145"/>
      <c r="D19" s="155"/>
      <c r="E19" s="100">
        <v>34000000</v>
      </c>
      <c r="F19" s="102" t="s">
        <v>208</v>
      </c>
      <c r="G19" s="145"/>
      <c r="H19" s="143"/>
      <c r="I19" s="143"/>
      <c r="J19" s="131" t="s">
        <v>215</v>
      </c>
      <c r="K19" s="135" t="s">
        <v>244</v>
      </c>
      <c r="L19" s="120" t="s">
        <v>260</v>
      </c>
      <c r="M19" s="120"/>
      <c r="N19" s="122"/>
      <c r="O19" s="97"/>
      <c r="P19" s="97"/>
    </row>
    <row r="20" spans="1:16" ht="81" customHeight="1" thickBot="1">
      <c r="A20" s="143"/>
      <c r="B20" s="138"/>
      <c r="C20" s="145"/>
      <c r="D20" s="155"/>
      <c r="E20" s="100">
        <v>147000000</v>
      </c>
      <c r="F20" s="102" t="s">
        <v>136</v>
      </c>
      <c r="G20" s="145"/>
      <c r="H20" s="143"/>
      <c r="I20" s="143"/>
      <c r="J20" s="105" t="s">
        <v>207</v>
      </c>
      <c r="K20" s="134" t="s">
        <v>245</v>
      </c>
      <c r="L20" s="105" t="s">
        <v>261</v>
      </c>
      <c r="M20" s="105"/>
      <c r="N20" s="105"/>
      <c r="O20" s="97"/>
      <c r="P20" s="97"/>
    </row>
    <row r="21" spans="1:16" ht="115.5" customHeight="1" thickBot="1">
      <c r="A21" s="143"/>
      <c r="B21" s="138"/>
      <c r="C21" s="145"/>
      <c r="D21" s="155"/>
      <c r="E21" s="100">
        <v>325000000</v>
      </c>
      <c r="F21" s="102" t="s">
        <v>141</v>
      </c>
      <c r="G21" s="145"/>
      <c r="H21" s="143"/>
      <c r="I21" s="143"/>
      <c r="J21" s="105" t="s">
        <v>229</v>
      </c>
      <c r="K21" s="134" t="s">
        <v>246</v>
      </c>
      <c r="L21" s="105" t="s">
        <v>262</v>
      </c>
      <c r="M21" s="105"/>
      <c r="N21" s="105"/>
      <c r="O21" s="97"/>
      <c r="P21" s="97"/>
    </row>
    <row r="22" spans="1:16" ht="101.25" customHeight="1" thickBot="1">
      <c r="A22" s="143"/>
      <c r="B22" s="138"/>
      <c r="C22" s="145"/>
      <c r="D22" s="155"/>
      <c r="E22" s="100">
        <v>27500000</v>
      </c>
      <c r="F22" s="102" t="s">
        <v>140</v>
      </c>
      <c r="G22" s="145"/>
      <c r="H22" s="143"/>
      <c r="I22" s="143"/>
      <c r="J22" s="132" t="s">
        <v>225</v>
      </c>
      <c r="K22" s="133" t="s">
        <v>247</v>
      </c>
      <c r="L22" s="133" t="s">
        <v>263</v>
      </c>
      <c r="M22" s="133"/>
      <c r="N22" s="105"/>
      <c r="O22" s="97"/>
      <c r="P22" s="97"/>
    </row>
    <row r="23" spans="1:16" ht="85.5" customHeight="1" thickBot="1">
      <c r="A23" s="143"/>
      <c r="B23" s="138"/>
      <c r="C23" s="145"/>
      <c r="D23" s="155"/>
      <c r="E23" s="100">
        <v>15000000</v>
      </c>
      <c r="F23" s="101" t="s">
        <v>143</v>
      </c>
      <c r="G23" s="145"/>
      <c r="H23" s="143"/>
      <c r="I23" s="143"/>
      <c r="J23" s="134" t="s">
        <v>214</v>
      </c>
      <c r="K23" s="134" t="s">
        <v>214</v>
      </c>
      <c r="L23" s="134" t="s">
        <v>230</v>
      </c>
      <c r="M23" s="122"/>
      <c r="N23" s="122"/>
      <c r="O23" s="97"/>
      <c r="P23" s="97"/>
    </row>
    <row r="24" spans="1:16" ht="152.25" customHeight="1" thickBot="1">
      <c r="A24" s="143"/>
      <c r="B24" s="138"/>
      <c r="C24" s="145"/>
      <c r="D24" s="155"/>
      <c r="E24" s="100">
        <v>14880000</v>
      </c>
      <c r="F24" s="101" t="s">
        <v>142</v>
      </c>
      <c r="G24" s="145"/>
      <c r="H24" s="143"/>
      <c r="I24" s="143"/>
      <c r="J24" s="105" t="s">
        <v>214</v>
      </c>
      <c r="K24" s="134" t="s">
        <v>214</v>
      </c>
      <c r="L24" s="134" t="s">
        <v>234</v>
      </c>
      <c r="M24" s="122"/>
      <c r="N24" s="122"/>
      <c r="O24" s="97"/>
      <c r="P24" s="97"/>
    </row>
    <row r="25" spans="1:16" ht="60.75" customHeight="1" thickBot="1">
      <c r="A25" s="143"/>
      <c r="B25" s="138"/>
      <c r="C25" s="145" t="s">
        <v>203</v>
      </c>
      <c r="D25" s="155">
        <f>E25+E26+E27+E28+E29</f>
        <v>30500000</v>
      </c>
      <c r="E25" s="100">
        <v>3000000</v>
      </c>
      <c r="F25" s="102" t="s">
        <v>145</v>
      </c>
      <c r="G25" s="145" t="s">
        <v>36</v>
      </c>
      <c r="H25" s="143" t="s">
        <v>27</v>
      </c>
      <c r="I25" s="143" t="s">
        <v>28</v>
      </c>
      <c r="J25" s="105" t="s">
        <v>211</v>
      </c>
      <c r="K25" s="134" t="s">
        <v>211</v>
      </c>
      <c r="L25" s="134" t="s">
        <v>248</v>
      </c>
      <c r="M25" s="122"/>
      <c r="N25" s="122"/>
      <c r="O25" s="97"/>
      <c r="P25" s="97"/>
    </row>
    <row r="26" spans="1:16" ht="110.25" customHeight="1" thickBot="1">
      <c r="A26" s="143"/>
      <c r="B26" s="138"/>
      <c r="C26" s="145"/>
      <c r="D26" s="155"/>
      <c r="E26" s="100">
        <v>20000000</v>
      </c>
      <c r="F26" s="102" t="s">
        <v>146</v>
      </c>
      <c r="G26" s="145"/>
      <c r="H26" s="143"/>
      <c r="I26" s="143"/>
      <c r="J26" s="105" t="s">
        <v>216</v>
      </c>
      <c r="K26" s="134" t="s">
        <v>249</v>
      </c>
      <c r="L26" s="105" t="s">
        <v>252</v>
      </c>
      <c r="M26" s="105"/>
      <c r="N26" s="122"/>
      <c r="O26" s="97"/>
      <c r="P26" s="97"/>
    </row>
    <row r="27" spans="1:16" ht="95.25" customHeight="1" thickBot="1">
      <c r="A27" s="143"/>
      <c r="B27" s="138"/>
      <c r="C27" s="145"/>
      <c r="D27" s="155"/>
      <c r="E27" s="100">
        <v>4000000</v>
      </c>
      <c r="F27" s="102" t="s">
        <v>148</v>
      </c>
      <c r="G27" s="145"/>
      <c r="H27" s="143"/>
      <c r="I27" s="143"/>
      <c r="J27" s="105" t="s">
        <v>213</v>
      </c>
      <c r="K27" s="134" t="s">
        <v>250</v>
      </c>
      <c r="L27" s="105" t="s">
        <v>251</v>
      </c>
      <c r="M27" s="122"/>
      <c r="N27" s="122"/>
      <c r="O27" s="97"/>
      <c r="P27" s="97"/>
    </row>
    <row r="28" spans="1:16" ht="76.5" customHeight="1" thickBot="1">
      <c r="A28" s="143"/>
      <c r="B28" s="138"/>
      <c r="C28" s="145"/>
      <c r="D28" s="155"/>
      <c r="E28" s="100">
        <v>2000000</v>
      </c>
      <c r="F28" s="102" t="s">
        <v>147</v>
      </c>
      <c r="G28" s="145"/>
      <c r="H28" s="143"/>
      <c r="I28" s="143"/>
      <c r="J28" s="105" t="s">
        <v>211</v>
      </c>
      <c r="K28" s="134" t="s">
        <v>211</v>
      </c>
      <c r="L28" s="134" t="s">
        <v>235</v>
      </c>
      <c r="M28" s="122"/>
      <c r="N28" s="122"/>
      <c r="O28" s="97"/>
      <c r="P28" s="97"/>
    </row>
    <row r="29" spans="1:16" ht="51" customHeight="1" thickBot="1">
      <c r="A29" s="143"/>
      <c r="B29" s="138"/>
      <c r="C29" s="145"/>
      <c r="D29" s="155"/>
      <c r="E29" s="100">
        <v>1500000</v>
      </c>
      <c r="F29" s="102" t="s">
        <v>144</v>
      </c>
      <c r="G29" s="145"/>
      <c r="H29" s="143"/>
      <c r="I29" s="143"/>
      <c r="J29" s="105" t="s">
        <v>211</v>
      </c>
      <c r="K29" s="134" t="s">
        <v>211</v>
      </c>
      <c r="L29" s="134" t="s">
        <v>231</v>
      </c>
      <c r="M29" s="122"/>
      <c r="N29" s="122"/>
      <c r="O29" s="97"/>
      <c r="P29" s="97"/>
    </row>
    <row r="30" spans="1:16" ht="118.5" customHeight="1" thickBot="1">
      <c r="A30" s="143"/>
      <c r="B30" s="138"/>
      <c r="C30" s="101" t="s">
        <v>204</v>
      </c>
      <c r="D30" s="106">
        <f>E30</f>
        <v>0</v>
      </c>
      <c r="E30" s="100">
        <f>+Proyectos!K28</f>
        <v>0</v>
      </c>
      <c r="F30" s="101" t="s">
        <v>80</v>
      </c>
      <c r="G30" s="101" t="s">
        <v>49</v>
      </c>
      <c r="H30" s="109" t="s">
        <v>27</v>
      </c>
      <c r="I30" s="109" t="s">
        <v>41</v>
      </c>
      <c r="J30" s="111" t="s">
        <v>193</v>
      </c>
      <c r="K30" s="134" t="s">
        <v>220</v>
      </c>
      <c r="L30" s="207" t="s">
        <v>265</v>
      </c>
      <c r="M30" s="123"/>
      <c r="N30" s="123"/>
      <c r="O30" s="97"/>
      <c r="P30" s="97"/>
    </row>
    <row r="31" spans="1:14" ht="17.25" customHeight="1">
      <c r="A31" s="81"/>
      <c r="B31" s="84"/>
      <c r="C31" s="83"/>
      <c r="D31" s="85"/>
      <c r="E31" s="86"/>
      <c r="F31" s="87"/>
      <c r="G31" s="87"/>
      <c r="H31" s="83"/>
      <c r="I31" s="83"/>
      <c r="N31" s="99"/>
    </row>
    <row r="32" spans="1:9" ht="7.5" customHeight="1">
      <c r="A32" s="81"/>
      <c r="B32" s="84"/>
      <c r="C32" s="83"/>
      <c r="D32" s="88"/>
      <c r="E32" s="88"/>
      <c r="F32" s="81"/>
      <c r="G32" s="81"/>
      <c r="H32" s="83"/>
      <c r="I32" s="83"/>
    </row>
    <row r="33" ht="87.75" customHeight="1"/>
    <row r="34" ht="28.5" customHeight="1">
      <c r="A34" s="124" t="s">
        <v>122</v>
      </c>
    </row>
    <row r="35" ht="21.75" customHeight="1">
      <c r="A35" s="125" t="s">
        <v>30</v>
      </c>
    </row>
    <row r="36" ht="7.5" customHeight="1"/>
    <row r="37" spans="1:3" ht="18" customHeight="1">
      <c r="A37" s="125" t="s">
        <v>123</v>
      </c>
      <c r="B37" s="78" t="s">
        <v>118</v>
      </c>
      <c r="C37" s="78" t="s">
        <v>212</v>
      </c>
    </row>
    <row r="38" spans="1:3" ht="15" customHeight="1">
      <c r="A38" s="125" t="s">
        <v>124</v>
      </c>
      <c r="B38" s="78" t="s">
        <v>120</v>
      </c>
      <c r="C38" s="78" t="s">
        <v>121</v>
      </c>
    </row>
    <row r="39" ht="12">
      <c r="A39" s="125" t="s">
        <v>119</v>
      </c>
    </row>
  </sheetData>
  <sheetProtection/>
  <mergeCells count="29">
    <mergeCell ref="J5:N6"/>
    <mergeCell ref="B11:B12"/>
    <mergeCell ref="H15:H24"/>
    <mergeCell ref="A4:I4"/>
    <mergeCell ref="A8:A10"/>
    <mergeCell ref="D15:D24"/>
    <mergeCell ref="C15:C24"/>
    <mergeCell ref="A11:A30"/>
    <mergeCell ref="H25:H29"/>
    <mergeCell ref="D25:D29"/>
    <mergeCell ref="G15:G24"/>
    <mergeCell ref="C5:C6"/>
    <mergeCell ref="G25:G29"/>
    <mergeCell ref="D5:D6"/>
    <mergeCell ref="D7:I7"/>
    <mergeCell ref="I15:I24"/>
    <mergeCell ref="C25:C29"/>
    <mergeCell ref="I25:I29"/>
    <mergeCell ref="H5:I5"/>
    <mergeCell ref="B15:B30"/>
    <mergeCell ref="B5:B6"/>
    <mergeCell ref="B13:B14"/>
    <mergeCell ref="G5:G6"/>
    <mergeCell ref="E5:F5"/>
    <mergeCell ref="F8:F9"/>
    <mergeCell ref="E8:E9"/>
    <mergeCell ref="D8:D9"/>
    <mergeCell ref="A7:B7"/>
    <mergeCell ref="A5:A6"/>
  </mergeCells>
  <printOptions horizontalCentered="1"/>
  <pageMargins left="0.16" right="0.16" top="0.16" bottom="0.1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52" zoomScaleNormal="152" zoomScalePageLayoutView="0" workbookViewId="0" topLeftCell="G25">
      <selection activeCell="D10" sqref="D10"/>
    </sheetView>
  </sheetViews>
  <sheetFormatPr defaultColWidth="11.421875" defaultRowHeight="15"/>
  <cols>
    <col min="1" max="1" width="4.28125" style="1" customWidth="1"/>
    <col min="2" max="2" width="7.421875" style="1" customWidth="1"/>
    <col min="3" max="3" width="17.8515625" style="9" customWidth="1"/>
    <col min="4" max="4" width="21.8515625" style="9" customWidth="1"/>
    <col min="5" max="5" width="17.57421875" style="68" customWidth="1"/>
    <col min="6" max="6" width="15.8515625" style="69" customWidth="1"/>
    <col min="7" max="7" width="19.7109375" style="69" customWidth="1"/>
    <col min="8" max="8" width="16.140625" style="62" customWidth="1"/>
    <col min="9" max="9" width="15.00390625" style="2" customWidth="1"/>
    <col min="10" max="10" width="15.421875" style="57" customWidth="1"/>
    <col min="11" max="11" width="17.421875" style="56" customWidth="1"/>
    <col min="12" max="12" width="15.421875" style="56" customWidth="1"/>
    <col min="13" max="16384" width="11.421875" style="1" customWidth="1"/>
  </cols>
  <sheetData>
    <row r="1" ht="10.5">
      <c r="A1" s="1" t="s">
        <v>129</v>
      </c>
    </row>
    <row r="3" spans="1:10" ht="10.5">
      <c r="A3" s="180" t="s">
        <v>77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2" ht="15" customHeight="1">
      <c r="A4" s="182" t="s">
        <v>2</v>
      </c>
      <c r="B4" s="182"/>
      <c r="C4" s="182"/>
      <c r="D4" s="182"/>
      <c r="E4" s="182"/>
      <c r="F4" s="181" t="s">
        <v>11</v>
      </c>
      <c r="G4" s="181"/>
      <c r="H4" s="181"/>
      <c r="I4" s="181"/>
      <c r="J4" s="181"/>
      <c r="K4" s="183" t="s">
        <v>54</v>
      </c>
      <c r="L4" s="168" t="s">
        <v>55</v>
      </c>
    </row>
    <row r="5" spans="1:12" ht="10.5">
      <c r="A5" s="3" t="s">
        <v>12</v>
      </c>
      <c r="B5" s="3" t="s">
        <v>0</v>
      </c>
      <c r="C5" s="70" t="s">
        <v>1</v>
      </c>
      <c r="D5" s="70" t="s">
        <v>33</v>
      </c>
      <c r="E5" s="71" t="s">
        <v>3</v>
      </c>
      <c r="F5" s="72" t="s">
        <v>4</v>
      </c>
      <c r="G5" s="72" t="s">
        <v>1</v>
      </c>
      <c r="H5" s="4" t="s">
        <v>56</v>
      </c>
      <c r="I5" s="4" t="s">
        <v>57</v>
      </c>
      <c r="J5" s="5" t="s">
        <v>3</v>
      </c>
      <c r="K5" s="183"/>
      <c r="L5" s="168"/>
    </row>
    <row r="6" spans="1:12" s="7" customFormat="1" ht="60.75" customHeight="1">
      <c r="A6" s="175">
        <v>1</v>
      </c>
      <c r="B6" s="35" t="s">
        <v>51</v>
      </c>
      <c r="C6" s="46" t="s">
        <v>62</v>
      </c>
      <c r="D6" s="12" t="s">
        <v>97</v>
      </c>
      <c r="E6" s="166">
        <v>12000000</v>
      </c>
      <c r="F6" s="165" t="s">
        <v>150</v>
      </c>
      <c r="G6" s="165" t="s">
        <v>149</v>
      </c>
      <c r="H6" s="167">
        <f>+E6</f>
        <v>12000000</v>
      </c>
      <c r="I6" s="157">
        <v>0</v>
      </c>
      <c r="J6" s="171">
        <f>+H6+I6</f>
        <v>12000000</v>
      </c>
      <c r="K6" s="158">
        <v>0</v>
      </c>
      <c r="L6" s="156">
        <f>(J6-K6)</f>
        <v>12000000</v>
      </c>
    </row>
    <row r="7" spans="1:12" ht="45" customHeight="1">
      <c r="A7" s="176"/>
      <c r="B7" s="34" t="s">
        <v>52</v>
      </c>
      <c r="C7" s="46" t="s">
        <v>63</v>
      </c>
      <c r="D7" s="73" t="s">
        <v>5</v>
      </c>
      <c r="E7" s="166"/>
      <c r="F7" s="165"/>
      <c r="G7" s="165"/>
      <c r="H7" s="167"/>
      <c r="I7" s="157"/>
      <c r="J7" s="171"/>
      <c r="K7" s="158"/>
      <c r="L7" s="156"/>
    </row>
    <row r="8" spans="1:12" ht="73.5" thickBot="1">
      <c r="A8" s="177"/>
      <c r="B8" s="34" t="s">
        <v>53</v>
      </c>
      <c r="C8" s="46" t="s">
        <v>86</v>
      </c>
      <c r="D8" s="46" t="s">
        <v>85</v>
      </c>
      <c r="E8" s="38">
        <f>+'Plan General'!D10</f>
        <v>0</v>
      </c>
      <c r="F8" s="40">
        <v>0</v>
      </c>
      <c r="G8" s="42" t="s">
        <v>80</v>
      </c>
      <c r="H8" s="6">
        <v>0</v>
      </c>
      <c r="I8" s="45">
        <v>0</v>
      </c>
      <c r="J8" s="47">
        <f aca="true" t="shared" si="0" ref="J8:J28">+H8+I8</f>
        <v>0</v>
      </c>
      <c r="K8" s="48">
        <v>0</v>
      </c>
      <c r="L8" s="49">
        <f aca="true" t="shared" si="1" ref="L8:L28">(J8-K8)</f>
        <v>0</v>
      </c>
    </row>
    <row r="9" spans="1:12" s="7" customFormat="1" ht="84">
      <c r="A9" s="175">
        <v>2</v>
      </c>
      <c r="B9" s="35" t="s">
        <v>98</v>
      </c>
      <c r="C9" s="46" t="s">
        <v>108</v>
      </c>
      <c r="D9" s="46" t="s">
        <v>65</v>
      </c>
      <c r="E9" s="38">
        <v>4000000</v>
      </c>
      <c r="F9" s="40" t="s">
        <v>151</v>
      </c>
      <c r="G9" s="74" t="s">
        <v>152</v>
      </c>
      <c r="H9" s="6">
        <f>+E9</f>
        <v>4000000</v>
      </c>
      <c r="I9" s="157">
        <v>0</v>
      </c>
      <c r="J9" s="47">
        <f>+H9+I9</f>
        <v>4000000</v>
      </c>
      <c r="K9" s="158">
        <v>0</v>
      </c>
      <c r="L9" s="49">
        <f>(J9-K9)</f>
        <v>4000000</v>
      </c>
    </row>
    <row r="10" spans="1:12" ht="42">
      <c r="A10" s="176"/>
      <c r="B10" s="34" t="s">
        <v>99</v>
      </c>
      <c r="C10" s="46" t="s">
        <v>153</v>
      </c>
      <c r="D10" s="46" t="s">
        <v>154</v>
      </c>
      <c r="E10" s="38">
        <v>0</v>
      </c>
      <c r="F10" s="40"/>
      <c r="G10" s="12" t="s">
        <v>80</v>
      </c>
      <c r="H10" s="6">
        <f>+E10</f>
        <v>0</v>
      </c>
      <c r="I10" s="157"/>
      <c r="J10" s="47">
        <f>+H10+I10</f>
        <v>0</v>
      </c>
      <c r="K10" s="158"/>
      <c r="L10" s="49">
        <f>(J10-K10)</f>
        <v>0</v>
      </c>
    </row>
    <row r="11" spans="1:12" s="9" customFormat="1" ht="48" customHeight="1">
      <c r="A11" s="172">
        <v>3</v>
      </c>
      <c r="B11" s="34" t="s">
        <v>89</v>
      </c>
      <c r="C11" s="37" t="s">
        <v>96</v>
      </c>
      <c r="D11" s="8" t="s">
        <v>110</v>
      </c>
      <c r="E11" s="38">
        <v>0</v>
      </c>
      <c r="F11" s="40">
        <v>0</v>
      </c>
      <c r="G11" s="42" t="s">
        <v>80</v>
      </c>
      <c r="H11" s="6">
        <f>+E11</f>
        <v>0</v>
      </c>
      <c r="I11" s="6">
        <v>0</v>
      </c>
      <c r="J11" s="47">
        <f t="shared" si="0"/>
        <v>0</v>
      </c>
      <c r="K11" s="48">
        <v>0</v>
      </c>
      <c r="L11" s="49">
        <f t="shared" si="1"/>
        <v>0</v>
      </c>
    </row>
    <row r="12" spans="1:12" ht="52.5">
      <c r="A12" s="174"/>
      <c r="B12" s="34" t="s">
        <v>100</v>
      </c>
      <c r="C12" s="37" t="s">
        <v>90</v>
      </c>
      <c r="D12" s="8" t="s">
        <v>94</v>
      </c>
      <c r="E12" s="38">
        <f>+'Plan General'!D14</f>
        <v>0</v>
      </c>
      <c r="F12" s="40">
        <v>0</v>
      </c>
      <c r="G12" s="42" t="s">
        <v>80</v>
      </c>
      <c r="H12" s="6">
        <f>+E12</f>
        <v>0</v>
      </c>
      <c r="I12" s="6">
        <v>0</v>
      </c>
      <c r="J12" s="47">
        <f t="shared" si="0"/>
        <v>0</v>
      </c>
      <c r="K12" s="48">
        <v>0</v>
      </c>
      <c r="L12" s="49">
        <f t="shared" si="1"/>
        <v>0</v>
      </c>
    </row>
    <row r="13" spans="1:12" ht="24">
      <c r="A13" s="172">
        <v>4</v>
      </c>
      <c r="B13" s="184" t="s">
        <v>102</v>
      </c>
      <c r="C13" s="162" t="s">
        <v>6</v>
      </c>
      <c r="D13" s="8" t="s">
        <v>45</v>
      </c>
      <c r="E13" s="159">
        <f>+H13+H14+H15+H16+H17+H18+H19+H20+H21+H22</f>
        <v>586180000</v>
      </c>
      <c r="F13" s="40" t="s">
        <v>156</v>
      </c>
      <c r="G13" s="89" t="s">
        <v>155</v>
      </c>
      <c r="H13" s="90">
        <v>3000000</v>
      </c>
      <c r="I13" s="6">
        <v>0</v>
      </c>
      <c r="J13" s="47">
        <f>+H13+I13</f>
        <v>3000000</v>
      </c>
      <c r="K13" s="48">
        <v>0</v>
      </c>
      <c r="L13" s="49">
        <f>(J13-K13)</f>
        <v>3000000</v>
      </c>
    </row>
    <row r="14" spans="1:12" ht="24">
      <c r="A14" s="173"/>
      <c r="B14" s="185"/>
      <c r="C14" s="163"/>
      <c r="D14" s="8" t="s">
        <v>64</v>
      </c>
      <c r="E14" s="160"/>
      <c r="F14" s="40" t="s">
        <v>158</v>
      </c>
      <c r="G14" s="89" t="s">
        <v>157</v>
      </c>
      <c r="H14" s="90">
        <v>4000000</v>
      </c>
      <c r="I14" s="6">
        <v>0</v>
      </c>
      <c r="J14" s="47">
        <f t="shared" si="0"/>
        <v>4000000</v>
      </c>
      <c r="K14" s="48">
        <v>0</v>
      </c>
      <c r="L14" s="49">
        <f>(J14-K14)</f>
        <v>4000000</v>
      </c>
    </row>
    <row r="15" spans="1:12" ht="36">
      <c r="A15" s="173"/>
      <c r="B15" s="185"/>
      <c r="C15" s="163"/>
      <c r="D15" s="8" t="s">
        <v>9</v>
      </c>
      <c r="E15" s="160"/>
      <c r="F15" s="40" t="s">
        <v>160</v>
      </c>
      <c r="G15" s="89" t="s">
        <v>159</v>
      </c>
      <c r="H15" s="90">
        <v>9800000</v>
      </c>
      <c r="I15" s="6">
        <v>0</v>
      </c>
      <c r="J15" s="47">
        <f t="shared" si="0"/>
        <v>9800000</v>
      </c>
      <c r="K15" s="48">
        <v>0</v>
      </c>
      <c r="L15" s="49">
        <f t="shared" si="1"/>
        <v>9800000</v>
      </c>
    </row>
    <row r="16" spans="1:12" ht="36">
      <c r="A16" s="173"/>
      <c r="B16" s="185"/>
      <c r="C16" s="163"/>
      <c r="D16" s="8" t="s">
        <v>101</v>
      </c>
      <c r="E16" s="160"/>
      <c r="F16" s="42" t="s">
        <v>161</v>
      </c>
      <c r="G16" s="89" t="s">
        <v>162</v>
      </c>
      <c r="H16" s="90">
        <v>6000000</v>
      </c>
      <c r="I16" s="6">
        <v>0</v>
      </c>
      <c r="J16" s="47">
        <f>+H16+I16</f>
        <v>6000000</v>
      </c>
      <c r="K16" s="48">
        <v>0</v>
      </c>
      <c r="L16" s="49">
        <f>(J16-K16)</f>
        <v>6000000</v>
      </c>
    </row>
    <row r="17" spans="1:12" ht="33" customHeight="1">
      <c r="A17" s="173"/>
      <c r="B17" s="185"/>
      <c r="C17" s="163"/>
      <c r="D17" s="8" t="s">
        <v>37</v>
      </c>
      <c r="E17" s="160"/>
      <c r="F17" s="40" t="s">
        <v>164</v>
      </c>
      <c r="G17" s="89" t="s">
        <v>163</v>
      </c>
      <c r="H17" s="90">
        <v>34000000</v>
      </c>
      <c r="I17" s="6">
        <v>0</v>
      </c>
      <c r="J17" s="47">
        <f t="shared" si="0"/>
        <v>34000000</v>
      </c>
      <c r="K17" s="48">
        <v>0</v>
      </c>
      <c r="L17" s="49">
        <f t="shared" si="1"/>
        <v>34000000</v>
      </c>
    </row>
    <row r="18" spans="1:12" ht="36">
      <c r="A18" s="173"/>
      <c r="B18" s="185"/>
      <c r="C18" s="163"/>
      <c r="D18" s="8" t="s">
        <v>46</v>
      </c>
      <c r="E18" s="160"/>
      <c r="F18" s="42" t="s">
        <v>165</v>
      </c>
      <c r="G18" s="89" t="s">
        <v>166</v>
      </c>
      <c r="H18" s="90">
        <v>147000000</v>
      </c>
      <c r="I18" s="6">
        <v>0</v>
      </c>
      <c r="J18" s="47">
        <f t="shared" si="0"/>
        <v>147000000</v>
      </c>
      <c r="K18" s="48">
        <v>0</v>
      </c>
      <c r="L18" s="49">
        <f t="shared" si="1"/>
        <v>147000000</v>
      </c>
    </row>
    <row r="19" spans="1:12" ht="30" customHeight="1">
      <c r="A19" s="173"/>
      <c r="B19" s="185"/>
      <c r="C19" s="163"/>
      <c r="D19" s="8" t="s">
        <v>167</v>
      </c>
      <c r="E19" s="160"/>
      <c r="F19" s="40" t="s">
        <v>168</v>
      </c>
      <c r="G19" s="89" t="s">
        <v>176</v>
      </c>
      <c r="H19" s="90">
        <v>325000000</v>
      </c>
      <c r="I19" s="6">
        <v>0</v>
      </c>
      <c r="J19" s="47">
        <f t="shared" si="0"/>
        <v>325000000</v>
      </c>
      <c r="K19" s="48">
        <v>0</v>
      </c>
      <c r="L19" s="49">
        <f t="shared" si="1"/>
        <v>325000000</v>
      </c>
    </row>
    <row r="20" spans="1:12" ht="34.5" customHeight="1">
      <c r="A20" s="173"/>
      <c r="B20" s="185"/>
      <c r="C20" s="163"/>
      <c r="D20" s="8" t="s">
        <v>47</v>
      </c>
      <c r="E20" s="160"/>
      <c r="F20" s="40" t="s">
        <v>169</v>
      </c>
      <c r="G20" s="89" t="s">
        <v>173</v>
      </c>
      <c r="H20" s="90">
        <v>27500000</v>
      </c>
      <c r="I20" s="6">
        <v>0</v>
      </c>
      <c r="J20" s="47">
        <f t="shared" si="0"/>
        <v>27500000</v>
      </c>
      <c r="K20" s="48">
        <v>0</v>
      </c>
      <c r="L20" s="49">
        <f t="shared" si="1"/>
        <v>27500000</v>
      </c>
    </row>
    <row r="21" spans="1:12" ht="48.75" customHeight="1">
      <c r="A21" s="173"/>
      <c r="B21" s="185"/>
      <c r="C21" s="163"/>
      <c r="D21" s="8" t="s">
        <v>172</v>
      </c>
      <c r="E21" s="160"/>
      <c r="F21" s="92" t="s">
        <v>170</v>
      </c>
      <c r="G21" s="89" t="s">
        <v>171</v>
      </c>
      <c r="H21" s="90">
        <v>15000000</v>
      </c>
      <c r="I21" s="95"/>
      <c r="J21" s="93">
        <v>15000000</v>
      </c>
      <c r="K21" s="91"/>
      <c r="L21" s="94"/>
    </row>
    <row r="22" spans="1:12" ht="71.25" customHeight="1">
      <c r="A22" s="174"/>
      <c r="B22" s="186"/>
      <c r="C22" s="164"/>
      <c r="D22" s="8" t="s">
        <v>177</v>
      </c>
      <c r="E22" s="161"/>
      <c r="F22" s="54" t="s">
        <v>175</v>
      </c>
      <c r="G22" s="89" t="s">
        <v>174</v>
      </c>
      <c r="H22" s="90">
        <v>14880000</v>
      </c>
      <c r="I22" s="10">
        <v>0</v>
      </c>
      <c r="J22" s="47">
        <f t="shared" si="0"/>
        <v>14880000</v>
      </c>
      <c r="K22" s="48">
        <v>0</v>
      </c>
      <c r="L22" s="49">
        <f t="shared" si="1"/>
        <v>14880000</v>
      </c>
    </row>
    <row r="23" spans="1:12" ht="30" customHeight="1">
      <c r="A23" s="170">
        <v>5</v>
      </c>
      <c r="B23" s="169" t="s">
        <v>103</v>
      </c>
      <c r="C23" s="187" t="s">
        <v>67</v>
      </c>
      <c r="D23" s="8" t="s">
        <v>8</v>
      </c>
      <c r="E23" s="166">
        <f>+H23+H24+H25+H26+H27</f>
        <v>30500000</v>
      </c>
      <c r="F23" s="40" t="s">
        <v>178</v>
      </c>
      <c r="G23" s="82" t="s">
        <v>182</v>
      </c>
      <c r="H23" s="6">
        <f>+'Plan General'!E25</f>
        <v>3000000</v>
      </c>
      <c r="I23" s="6">
        <v>0</v>
      </c>
      <c r="J23" s="47">
        <f t="shared" si="0"/>
        <v>3000000</v>
      </c>
      <c r="K23" s="48">
        <v>0</v>
      </c>
      <c r="L23" s="49">
        <f t="shared" si="1"/>
        <v>3000000</v>
      </c>
    </row>
    <row r="24" spans="1:12" ht="21">
      <c r="A24" s="170"/>
      <c r="B24" s="169"/>
      <c r="C24" s="187"/>
      <c r="D24" s="8" t="s">
        <v>7</v>
      </c>
      <c r="E24" s="166"/>
      <c r="F24" s="92" t="s">
        <v>181</v>
      </c>
      <c r="G24" s="89" t="s">
        <v>183</v>
      </c>
      <c r="H24" s="6">
        <f>+'Plan General'!E26</f>
        <v>20000000</v>
      </c>
      <c r="I24" s="6">
        <v>0</v>
      </c>
      <c r="J24" s="47">
        <f t="shared" si="0"/>
        <v>20000000</v>
      </c>
      <c r="K24" s="48">
        <v>0</v>
      </c>
      <c r="L24" s="49">
        <f t="shared" si="1"/>
        <v>20000000</v>
      </c>
    </row>
    <row r="25" spans="1:12" ht="42">
      <c r="A25" s="170"/>
      <c r="B25" s="169"/>
      <c r="C25" s="187"/>
      <c r="D25" s="8" t="s">
        <v>39</v>
      </c>
      <c r="E25" s="166"/>
      <c r="F25" s="40" t="s">
        <v>180</v>
      </c>
      <c r="G25" s="89" t="s">
        <v>179</v>
      </c>
      <c r="H25" s="6">
        <f>+'Plan General'!E27</f>
        <v>4000000</v>
      </c>
      <c r="I25" s="6">
        <v>0</v>
      </c>
      <c r="J25" s="47">
        <f>+H25+I25</f>
        <v>4000000</v>
      </c>
      <c r="K25" s="48">
        <v>0</v>
      </c>
      <c r="L25" s="49">
        <f>(J25-K25)</f>
        <v>4000000</v>
      </c>
    </row>
    <row r="26" spans="1:12" ht="42">
      <c r="A26" s="170"/>
      <c r="B26" s="169"/>
      <c r="C26" s="187"/>
      <c r="D26" s="8" t="s">
        <v>39</v>
      </c>
      <c r="E26" s="166"/>
      <c r="F26" s="40" t="s">
        <v>184</v>
      </c>
      <c r="G26" s="89" t="s">
        <v>185</v>
      </c>
      <c r="H26" s="6">
        <f>+'Plan General'!E28</f>
        <v>2000000</v>
      </c>
      <c r="I26" s="6">
        <v>0</v>
      </c>
      <c r="J26" s="47">
        <f t="shared" si="0"/>
        <v>2000000</v>
      </c>
      <c r="K26" s="48">
        <v>0</v>
      </c>
      <c r="L26" s="49">
        <f>(J26-K26)</f>
        <v>2000000</v>
      </c>
    </row>
    <row r="27" spans="1:12" ht="21">
      <c r="A27" s="170"/>
      <c r="B27" s="169"/>
      <c r="C27" s="187"/>
      <c r="D27" s="8" t="s">
        <v>71</v>
      </c>
      <c r="E27" s="166"/>
      <c r="F27" s="40" t="s">
        <v>186</v>
      </c>
      <c r="G27" s="89" t="s">
        <v>187</v>
      </c>
      <c r="H27" s="6">
        <f>+'Plan General'!E29</f>
        <v>1500000</v>
      </c>
      <c r="I27" s="6">
        <v>0</v>
      </c>
      <c r="J27" s="47">
        <f t="shared" si="0"/>
        <v>1500000</v>
      </c>
      <c r="K27" s="48">
        <v>0</v>
      </c>
      <c r="L27" s="49">
        <f t="shared" si="1"/>
        <v>1500000</v>
      </c>
    </row>
    <row r="28" spans="1:12" ht="21">
      <c r="A28" s="11">
        <v>6</v>
      </c>
      <c r="B28" s="12" t="s">
        <v>72</v>
      </c>
      <c r="C28" s="13" t="s">
        <v>10</v>
      </c>
      <c r="D28" s="8" t="s">
        <v>40</v>
      </c>
      <c r="E28" s="14">
        <f>+J28</f>
        <v>0</v>
      </c>
      <c r="F28" s="40">
        <v>0</v>
      </c>
      <c r="G28" s="42" t="s">
        <v>80</v>
      </c>
      <c r="H28" s="6">
        <v>0</v>
      </c>
      <c r="I28" s="6">
        <v>0</v>
      </c>
      <c r="J28" s="47">
        <f t="shared" si="0"/>
        <v>0</v>
      </c>
      <c r="K28" s="48">
        <v>0</v>
      </c>
      <c r="L28" s="49">
        <f t="shared" si="1"/>
        <v>0</v>
      </c>
    </row>
    <row r="29" spans="1:12" ht="10.5">
      <c r="A29" s="19"/>
      <c r="B29" s="20"/>
      <c r="C29" s="178" t="s">
        <v>58</v>
      </c>
      <c r="D29" s="178"/>
      <c r="E29" s="50">
        <f>SUM(E6:E28)</f>
        <v>632680000</v>
      </c>
      <c r="F29" s="55"/>
      <c r="G29" s="55"/>
      <c r="H29" s="51">
        <f>SUM(H6:H28)</f>
        <v>632680000</v>
      </c>
      <c r="I29" s="51">
        <f>SUM(I6:I28)</f>
        <v>0</v>
      </c>
      <c r="J29" s="58">
        <f>SUM(J6:J28)</f>
        <v>632680000</v>
      </c>
      <c r="K29" s="60">
        <f>SUM(K6:K28)</f>
        <v>0</v>
      </c>
      <c r="L29" s="61">
        <f>SUM(L6:L28)</f>
        <v>617680000</v>
      </c>
    </row>
    <row r="31" ht="10.5">
      <c r="E31" s="179"/>
    </row>
    <row r="32" spans="1:10" ht="10.5">
      <c r="A32" s="52"/>
      <c r="D32" s="75"/>
      <c r="E32" s="179"/>
      <c r="F32" s="76"/>
      <c r="G32" s="76"/>
      <c r="H32" s="59"/>
      <c r="I32" s="1"/>
      <c r="J32" s="56"/>
    </row>
    <row r="33" spans="1:10" ht="10.5">
      <c r="A33" s="21"/>
      <c r="D33" s="75"/>
      <c r="E33" s="77"/>
      <c r="F33" s="76"/>
      <c r="G33" s="76"/>
      <c r="H33" s="59"/>
      <c r="I33" s="1"/>
      <c r="J33" s="56"/>
    </row>
    <row r="34" spans="1:10" ht="7.5" customHeight="1">
      <c r="A34" s="21"/>
      <c r="D34" s="75"/>
      <c r="E34" s="77"/>
      <c r="F34" s="76"/>
      <c r="G34" s="76"/>
      <c r="H34" s="59"/>
      <c r="I34" s="1"/>
      <c r="J34" s="56"/>
    </row>
    <row r="35" spans="1:10" ht="10.5">
      <c r="A35" s="21" t="s">
        <v>125</v>
      </c>
      <c r="D35" s="75"/>
      <c r="E35" s="77"/>
      <c r="F35" s="76"/>
      <c r="G35" s="76"/>
      <c r="H35" s="59"/>
      <c r="I35" s="1"/>
      <c r="J35" s="56"/>
    </row>
    <row r="36" spans="1:10" ht="10.5">
      <c r="A36" s="21" t="s">
        <v>126</v>
      </c>
      <c r="D36" s="75"/>
      <c r="E36" s="77"/>
      <c r="F36" s="76"/>
      <c r="G36" s="76"/>
      <c r="H36" s="59"/>
      <c r="I36" s="1"/>
      <c r="J36" s="56"/>
    </row>
    <row r="37" spans="1:10" ht="10.5">
      <c r="A37" s="21" t="s">
        <v>119</v>
      </c>
      <c r="D37" s="75"/>
      <c r="E37" s="77"/>
      <c r="F37" s="76"/>
      <c r="G37" s="76"/>
      <c r="H37" s="59"/>
      <c r="I37" s="1"/>
      <c r="J37" s="56"/>
    </row>
  </sheetData>
  <sheetProtection/>
  <autoFilter ref="G3:G32"/>
  <mergeCells count="28">
    <mergeCell ref="C29:D29"/>
    <mergeCell ref="E31:E32"/>
    <mergeCell ref="A3:J3"/>
    <mergeCell ref="F4:J4"/>
    <mergeCell ref="A4:E4"/>
    <mergeCell ref="K4:K5"/>
    <mergeCell ref="B13:B22"/>
    <mergeCell ref="A11:A12"/>
    <mergeCell ref="C23:C27"/>
    <mergeCell ref="K6:K7"/>
    <mergeCell ref="L4:L5"/>
    <mergeCell ref="B23:B27"/>
    <mergeCell ref="E23:E27"/>
    <mergeCell ref="A23:A27"/>
    <mergeCell ref="G6:G7"/>
    <mergeCell ref="I6:I7"/>
    <mergeCell ref="J6:J7"/>
    <mergeCell ref="A13:A22"/>
    <mergeCell ref="A6:A8"/>
    <mergeCell ref="A9:A10"/>
    <mergeCell ref="L6:L7"/>
    <mergeCell ref="I9:I10"/>
    <mergeCell ref="K9:K10"/>
    <mergeCell ref="E13:E22"/>
    <mergeCell ref="C13:C22"/>
    <mergeCell ref="F6:F7"/>
    <mergeCell ref="E6:E7"/>
    <mergeCell ref="H6:H7"/>
  </mergeCells>
  <printOptions horizontalCentered="1"/>
  <pageMargins left="0.393700787401575" right="0.19" top="0.393700787401575" bottom="0.393700787401575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99" zoomScaleNormal="99" zoomScalePageLayoutView="0" workbookViewId="0" topLeftCell="A1">
      <selection activeCell="D26" sqref="D26"/>
    </sheetView>
  </sheetViews>
  <sheetFormatPr defaultColWidth="11.421875" defaultRowHeight="15"/>
  <cols>
    <col min="1" max="1" width="4.7109375" style="18" customWidth="1"/>
    <col min="2" max="2" width="7.140625" style="18" customWidth="1"/>
    <col min="3" max="3" width="30.421875" style="18" customWidth="1"/>
    <col min="4" max="4" width="27.140625" style="18" customWidth="1"/>
    <col min="5" max="5" width="47.8515625" style="22" customWidth="1"/>
    <col min="6" max="6" width="44.421875" style="18" customWidth="1"/>
    <col min="7" max="7" width="16.8515625" style="15" customWidth="1"/>
    <col min="8" max="8" width="16.8515625" style="18" customWidth="1"/>
    <col min="9" max="16384" width="11.421875" style="18" customWidth="1"/>
  </cols>
  <sheetData>
    <row r="1" ht="14.25">
      <c r="A1" s="18" t="s">
        <v>74</v>
      </c>
    </row>
    <row r="3" spans="1:6" ht="15" customHeight="1">
      <c r="A3" s="188" t="s">
        <v>73</v>
      </c>
      <c r="B3" s="189"/>
      <c r="C3" s="189"/>
      <c r="D3" s="189"/>
      <c r="E3" s="189"/>
      <c r="F3" s="189"/>
    </row>
    <row r="4" spans="1:7" ht="14.25">
      <c r="A4" s="23" t="s">
        <v>12</v>
      </c>
      <c r="B4" s="23" t="s">
        <v>0</v>
      </c>
      <c r="C4" s="16" t="s">
        <v>1</v>
      </c>
      <c r="D4" s="16" t="s">
        <v>34</v>
      </c>
      <c r="E4" s="24" t="s">
        <v>31</v>
      </c>
      <c r="F4" s="16" t="s">
        <v>32</v>
      </c>
      <c r="G4" s="17" t="s">
        <v>38</v>
      </c>
    </row>
    <row r="5" spans="1:10" s="63" customFormat="1" ht="66.75" customHeight="1">
      <c r="A5" s="192">
        <v>1</v>
      </c>
      <c r="B5" s="39" t="str">
        <f>+Proyectos!B6</f>
        <v>1.1.1</v>
      </c>
      <c r="C5" s="36" t="str">
        <f>+Proyectos!C6</f>
        <v>Brindar servicios agilizando la atención en el menor tiempo posible a la solicitud de los usuarios.</v>
      </c>
      <c r="D5" s="36" t="str">
        <f>+Proyectos!D6</f>
        <v>Trabajo en equipo por parte de los funcionarios de la entidad, apoyados en los procesos y procedimientos de la CAJA</v>
      </c>
      <c r="E5" s="25" t="s">
        <v>104</v>
      </c>
      <c r="F5" s="43" t="s">
        <v>44</v>
      </c>
      <c r="G5" s="190">
        <f>+Proyectos!H6</f>
        <v>12000000</v>
      </c>
      <c r="J5" s="64"/>
    </row>
    <row r="6" spans="1:7" ht="57.75">
      <c r="A6" s="193"/>
      <c r="B6" s="39" t="str">
        <f>+Proyectos!B7</f>
        <v>1.2.1</v>
      </c>
      <c r="C6" s="36" t="str">
        <f>+Proyectos!C7</f>
        <v>Actualización y mantenimiento de la estrategia de gobierno en línea.</v>
      </c>
      <c r="D6" s="36" t="str">
        <f>+Proyectos!D7</f>
        <v>Sistematización</v>
      </c>
      <c r="E6" s="28" t="s">
        <v>87</v>
      </c>
      <c r="F6" s="43" t="s">
        <v>105</v>
      </c>
      <c r="G6" s="191"/>
    </row>
    <row r="7" spans="1:7" ht="75" customHeight="1">
      <c r="A7" s="194"/>
      <c r="B7" s="39" t="str">
        <f>+Proyectos!B8</f>
        <v>1.3.1</v>
      </c>
      <c r="C7" s="36" t="str">
        <f>+Proyectos!C8</f>
        <v>Realizar seguimiento a la gestion de comunicaciones con
el fin de generar recomendaciones en el cumplimiento y atencion al usuario.</v>
      </c>
      <c r="D7" s="36" t="str">
        <f>+Proyectos!D8</f>
        <v>Cumplimiento del plan Anual de auditoria</v>
      </c>
      <c r="E7" s="28" t="s">
        <v>106</v>
      </c>
      <c r="F7" s="44" t="s">
        <v>107</v>
      </c>
      <c r="G7" s="41">
        <f>+Proyectos!H8</f>
        <v>0</v>
      </c>
    </row>
    <row r="8" spans="1:10" s="63" customFormat="1" ht="93.75" customHeight="1">
      <c r="A8" s="192">
        <v>2</v>
      </c>
      <c r="B8" s="39" t="str">
        <f>+Proyectos!B9</f>
        <v>2.1.1.</v>
      </c>
      <c r="C8" s="36" t="str">
        <f>+Proyectos!C9</f>
        <v>Dar publicidad a los diferentes actos administración que deban convocar o informar al público acerca de procedimientos que deban llevarse a cabo en la organización.</v>
      </c>
      <c r="D8" s="36" t="str">
        <f>+Proyectos!D9</f>
        <v>Adelantar proceso de contratación para el cumplimiento de este objetivo.</v>
      </c>
      <c r="E8" s="25" t="s">
        <v>75</v>
      </c>
      <c r="F8" s="26" t="s">
        <v>109</v>
      </c>
      <c r="G8" s="65">
        <f>+Proyectos!H9</f>
        <v>4000000</v>
      </c>
      <c r="J8" s="64"/>
    </row>
    <row r="9" spans="1:7" ht="75" customHeight="1">
      <c r="A9" s="194"/>
      <c r="B9" s="39"/>
      <c r="C9" s="36" t="s">
        <v>188</v>
      </c>
      <c r="D9" s="36" t="s">
        <v>153</v>
      </c>
      <c r="E9" s="25" t="s">
        <v>76</v>
      </c>
      <c r="F9" s="29" t="s">
        <v>154</v>
      </c>
      <c r="G9" s="65">
        <v>0</v>
      </c>
    </row>
    <row r="10" spans="1:7" ht="57.75">
      <c r="A10" s="192">
        <v>3</v>
      </c>
      <c r="B10" s="39" t="str">
        <f>+Proyectos!B11</f>
        <v>2.2.1.</v>
      </c>
      <c r="C10" s="36" t="str">
        <f>+Proyectos!C11</f>
        <v>Suministro de informes financieros a los Entes
fiscalizadores confiable y oportunamente.</v>
      </c>
      <c r="D10" s="36" t="str">
        <f>+Proyectos!D11</f>
        <v>Cumplimiento oportuno en la Presentación
de los informes financieros a los diferentes entes de Control.</v>
      </c>
      <c r="E10" s="28" t="s">
        <v>111</v>
      </c>
      <c r="F10" s="29" t="s">
        <v>112</v>
      </c>
      <c r="G10" s="65">
        <f>+Proyectos!H11</f>
        <v>0</v>
      </c>
    </row>
    <row r="11" spans="1:7" ht="83.25" customHeight="1">
      <c r="A11" s="194"/>
      <c r="B11" s="39" t="str">
        <f>+Proyectos!B12</f>
        <v>2.2.2.</v>
      </c>
      <c r="C11" s="36" t="str">
        <f>+Proyectos!C12</f>
        <v>Publicacion oportuna de la información financiera en el portal destinado en pagina web de la entidad (Ley de Transparencia)</v>
      </c>
      <c r="D11" s="36" t="str">
        <f>+Proyectos!D12</f>
        <v>Presentacion  mensual de informacion financiera de la Entidad</v>
      </c>
      <c r="E11" s="53" t="s">
        <v>113</v>
      </c>
      <c r="F11" s="43" t="s">
        <v>114</v>
      </c>
      <c r="G11" s="65">
        <f>+Proyectos!K8</f>
        <v>0</v>
      </c>
    </row>
    <row r="12" spans="1:7" ht="45.75" customHeight="1">
      <c r="A12" s="192">
        <v>4</v>
      </c>
      <c r="B12" s="192" t="s">
        <v>115</v>
      </c>
      <c r="C12" s="195" t="str">
        <f>+Proyectos!C13</f>
        <v>Adquisición de bienes y prestación de servicios para el normal funcionamiento de la entidad</v>
      </c>
      <c r="D12" s="36" t="str">
        <f>+Proyectos!D13</f>
        <v>Materiales y suministros necesarios para la entidad</v>
      </c>
      <c r="E12" s="204" t="s">
        <v>66</v>
      </c>
      <c r="F12" s="195" t="s">
        <v>35</v>
      </c>
      <c r="G12" s="27">
        <f>+Proyectos!H13</f>
        <v>3000000</v>
      </c>
    </row>
    <row r="13" spans="1:7" ht="45.75" customHeight="1">
      <c r="A13" s="193"/>
      <c r="B13" s="193"/>
      <c r="C13" s="196"/>
      <c r="D13" s="36" t="str">
        <f>+Proyectos!D14</f>
        <v>Pagos por concepto de comunicación y transportes</v>
      </c>
      <c r="E13" s="205"/>
      <c r="F13" s="196"/>
      <c r="G13" s="27">
        <f>+Proyectos!H14</f>
        <v>4000000</v>
      </c>
    </row>
    <row r="14" spans="1:7" ht="45.75" customHeight="1">
      <c r="A14" s="193"/>
      <c r="B14" s="193"/>
      <c r="C14" s="196"/>
      <c r="D14" s="36" t="str">
        <f>+Proyectos!D15</f>
        <v>Gestión contractual para la adquisición de papelería y útiles de escritorio</v>
      </c>
      <c r="E14" s="205"/>
      <c r="F14" s="196"/>
      <c r="G14" s="27">
        <f>+Proyectos!H15</f>
        <v>9800000</v>
      </c>
    </row>
    <row r="15" spans="1:7" ht="45.75" customHeight="1">
      <c r="A15" s="193"/>
      <c r="B15" s="193"/>
      <c r="C15" s="196"/>
      <c r="D15" s="36" t="str">
        <f>+Proyectos!D16</f>
        <v>Gestión contractual para la adquisición de elementos de cafeteria</v>
      </c>
      <c r="E15" s="205"/>
      <c r="F15" s="196"/>
      <c r="G15" s="27">
        <f>+Proyectos!H16</f>
        <v>6000000</v>
      </c>
    </row>
    <row r="16" spans="1:7" ht="45.75" customHeight="1">
      <c r="A16" s="193"/>
      <c r="B16" s="193"/>
      <c r="C16" s="196"/>
      <c r="D16" s="36" t="str">
        <f>+Proyectos!D17</f>
        <v>Pagos por concepto de administración de inmuebles</v>
      </c>
      <c r="E16" s="205"/>
      <c r="F16" s="196"/>
      <c r="G16" s="27">
        <f>+Proyectos!H17</f>
        <v>34000000</v>
      </c>
    </row>
    <row r="17" spans="1:7" ht="45.75" customHeight="1">
      <c r="A17" s="193"/>
      <c r="B17" s="193"/>
      <c r="C17" s="196"/>
      <c r="D17" s="36" t="str">
        <f>+Proyectos!D18</f>
        <v>Gestion contractual para la adquisición de seguros</v>
      </c>
      <c r="E17" s="205"/>
      <c r="F17" s="196"/>
      <c r="G17" s="27">
        <f>+Proyectos!H18</f>
        <v>147000000</v>
      </c>
    </row>
    <row r="18" spans="1:7" ht="45.75" customHeight="1">
      <c r="A18" s="193"/>
      <c r="B18" s="193"/>
      <c r="C18" s="196"/>
      <c r="D18" s="36" t="str">
        <f>+Proyectos!D19</f>
        <v>Gestion contractual para la adquisición de servicios de ingenieria</v>
      </c>
      <c r="E18" s="205"/>
      <c r="F18" s="196"/>
      <c r="G18" s="27">
        <f>+Proyectos!H19</f>
        <v>325000000</v>
      </c>
    </row>
    <row r="19" spans="1:7" ht="45.75" customHeight="1">
      <c r="A19" s="193"/>
      <c r="B19" s="193"/>
      <c r="C19" s="196"/>
      <c r="D19" s="36" t="str">
        <f>+Proyectos!D20</f>
        <v>Servicios Profesionales</v>
      </c>
      <c r="E19" s="205"/>
      <c r="F19" s="196"/>
      <c r="G19" s="27">
        <f>+Proyectos!H20</f>
        <v>27500000</v>
      </c>
    </row>
    <row r="20" spans="1:7" ht="45.75" customHeight="1">
      <c r="A20" s="193"/>
      <c r="B20" s="193"/>
      <c r="C20" s="196"/>
      <c r="D20" s="36" t="str">
        <f>+Proyectos!D22</f>
        <v>Gestión contractual para la adquisición piezas de quipos de computos, software y sistemas audiovisuales</v>
      </c>
      <c r="E20" s="205"/>
      <c r="F20" s="196"/>
      <c r="G20" s="27">
        <f>+Proyectos!H22</f>
        <v>14880000</v>
      </c>
    </row>
    <row r="21" spans="1:7" ht="45" customHeight="1">
      <c r="A21" s="192">
        <v>5</v>
      </c>
      <c r="B21" s="192" t="str">
        <f>+Proyectos!B23</f>
        <v>2.3.2</v>
      </c>
      <c r="C21" s="195" t="str">
        <f>+Proyectos!C23</f>
        <v>Programa de bienestar social, capacitación y salud ocupacional y gestion ambiental</v>
      </c>
      <c r="D21" s="36" t="str">
        <f>+Proyectos!D23</f>
        <v>Ejecución programa de capacitación</v>
      </c>
      <c r="E21" s="198" t="s">
        <v>68</v>
      </c>
      <c r="F21" s="201" t="s">
        <v>69</v>
      </c>
      <c r="G21" s="27">
        <f>+Proyectos!H23</f>
        <v>3000000</v>
      </c>
    </row>
    <row r="22" spans="1:7" ht="28.5">
      <c r="A22" s="193"/>
      <c r="B22" s="193"/>
      <c r="C22" s="196"/>
      <c r="D22" s="36" t="str">
        <f>+Proyectos!D24</f>
        <v>Ejecución del programa de bienestar social</v>
      </c>
      <c r="E22" s="199"/>
      <c r="F22" s="202"/>
      <c r="G22" s="27">
        <f>+Proyectos!H24</f>
        <v>20000000</v>
      </c>
    </row>
    <row r="23" spans="1:7" ht="90.75" customHeight="1">
      <c r="A23" s="193"/>
      <c r="B23" s="193"/>
      <c r="C23" s="196"/>
      <c r="D23" s="36" t="str">
        <f>+Proyectos!D25</f>
        <v>Ejecución programa de salud ocupacional - sistema de gestión de salud y seguridad en el trabajo SG-SST</v>
      </c>
      <c r="E23" s="199"/>
      <c r="F23" s="202"/>
      <c r="G23" s="27">
        <f>+Proyectos!H25</f>
        <v>4000000</v>
      </c>
    </row>
    <row r="24" spans="1:7" ht="90.75" customHeight="1">
      <c r="A24" s="193"/>
      <c r="B24" s="193"/>
      <c r="C24" s="196"/>
      <c r="D24" s="36" t="str">
        <f>+Proyectos!D26</f>
        <v>Ejecución programa de salud ocupacional - sistema de gestión de salud y seguridad en el trabajo SG-SST</v>
      </c>
      <c r="E24" s="200"/>
      <c r="F24" s="203"/>
      <c r="G24" s="27">
        <f>+Proyectos!H26</f>
        <v>2000000</v>
      </c>
    </row>
    <row r="25" spans="1:7" ht="89.25" customHeight="1">
      <c r="A25" s="194"/>
      <c r="B25" s="194"/>
      <c r="C25" s="197"/>
      <c r="D25" s="36" t="str">
        <f>+Proyectos!D27</f>
        <v>Ejecución del sistema de gestión ambiental</v>
      </c>
      <c r="E25" s="25" t="s">
        <v>70</v>
      </c>
      <c r="F25" s="26" t="s">
        <v>116</v>
      </c>
      <c r="G25" s="27">
        <f>+Proyectos!H27</f>
        <v>1500000</v>
      </c>
    </row>
    <row r="26" spans="1:7" ht="45.75" customHeight="1">
      <c r="A26" s="39">
        <v>11</v>
      </c>
      <c r="B26" s="39" t="str">
        <f>+Proyectos!B28</f>
        <v>2.2.3</v>
      </c>
      <c r="C26" s="36" t="str">
        <f>+Proyectos!C28</f>
        <v>Fortalecimiento institucional</v>
      </c>
      <c r="D26" s="36" t="str">
        <f>+Proyectos!D28</f>
        <v>Apoyo en auditorías de control interno</v>
      </c>
      <c r="E26" s="28" t="s">
        <v>42</v>
      </c>
      <c r="F26" s="29" t="s">
        <v>43</v>
      </c>
      <c r="G26" s="27">
        <f>+Proyectos!H28</f>
        <v>0</v>
      </c>
    </row>
    <row r="27" spans="6:8" ht="14.25">
      <c r="F27" s="30"/>
      <c r="H27" s="66"/>
    </row>
    <row r="29" spans="1:6" s="31" customFormat="1" ht="12.75">
      <c r="A29" s="67" t="s">
        <v>127</v>
      </c>
      <c r="D29" s="32"/>
      <c r="E29" s="32"/>
      <c r="F29" s="33"/>
    </row>
    <row r="30" spans="1:6" s="31" customFormat="1" ht="12.75">
      <c r="A30" s="67" t="s">
        <v>128</v>
      </c>
      <c r="D30" s="32"/>
      <c r="E30" s="32"/>
      <c r="F30" s="33"/>
    </row>
    <row r="31" spans="1:6" s="31" customFormat="1" ht="12.75">
      <c r="A31" s="67" t="s">
        <v>119</v>
      </c>
      <c r="D31" s="32"/>
      <c r="E31" s="32"/>
      <c r="F31" s="33"/>
    </row>
  </sheetData>
  <sheetProtection/>
  <mergeCells count="15">
    <mergeCell ref="C21:C25"/>
    <mergeCell ref="B21:B25"/>
    <mergeCell ref="A21:A25"/>
    <mergeCell ref="E21:E24"/>
    <mergeCell ref="F21:F24"/>
    <mergeCell ref="F12:F20"/>
    <mergeCell ref="B12:B20"/>
    <mergeCell ref="C12:C20"/>
    <mergeCell ref="E12:E20"/>
    <mergeCell ref="A3:F3"/>
    <mergeCell ref="G5:G6"/>
    <mergeCell ref="A12:A20"/>
    <mergeCell ref="A5:A7"/>
    <mergeCell ref="A8:A9"/>
    <mergeCell ref="A10:A11"/>
  </mergeCells>
  <printOptions/>
  <pageMargins left="0.39" right="0.13" top="0.27" bottom="0.37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2020-01-09T14:38:04Z</cp:lastPrinted>
  <dcterms:created xsi:type="dcterms:W3CDTF">2014-03-10T16:09:35Z</dcterms:created>
  <dcterms:modified xsi:type="dcterms:W3CDTF">2023-10-06T16:08:35Z</dcterms:modified>
  <cp:category/>
  <cp:version/>
  <cp:contentType/>
  <cp:contentStatus/>
</cp:coreProperties>
</file>